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8" activeTab="2"/>
  </bookViews>
  <sheets>
    <sheet name="LOAD DATA" sheetId="1" r:id="rId1"/>
    <sheet name="GENERATOR DATA" sheetId="2" r:id="rId2"/>
    <sheet name="WEEK" sheetId="3" r:id="rId3"/>
    <sheet name="Monday" sheetId="4" r:id="rId4"/>
    <sheet name="Tuesday" sheetId="5" r:id="rId5"/>
    <sheet name="Wednesday" sheetId="6" r:id="rId6"/>
    <sheet name="Thursday" sheetId="7" r:id="rId7"/>
    <sheet name="Friday" sheetId="8" r:id="rId8"/>
    <sheet name="Saterday" sheetId="9" r:id="rId9"/>
    <sheet name="Sunday" sheetId="10" r:id="rId10"/>
    <sheet name="RAW DATA FROM WINDGURU.CZ" sheetId="11" r:id="rId11"/>
  </sheets>
  <definedNames/>
  <calcPr fullCalcOnLoad="1"/>
</workbook>
</file>

<file path=xl/sharedStrings.xml><?xml version="1.0" encoding="utf-8"?>
<sst xmlns="http://schemas.openxmlformats.org/spreadsheetml/2006/main" count="600" uniqueCount="113">
  <si>
    <t>Transmit power table</t>
  </si>
  <si>
    <t>TX Power (W)</t>
  </si>
  <si>
    <t>TX Load current (A)</t>
  </si>
  <si>
    <t>Radio Load Devices</t>
  </si>
  <si>
    <t>TX Power:(W)</t>
  </si>
  <si>
    <t>Ah</t>
  </si>
  <si>
    <t>POWER MUST BE A VALUE IN THE ABOVE TABLE</t>
  </si>
  <si>
    <t>RX1 Load current (A)</t>
  </si>
  <si>
    <t>K3</t>
  </si>
  <si>
    <t>RX2 Load current (A)</t>
  </si>
  <si>
    <t>TS2000 for SO2R if not put 0</t>
  </si>
  <si>
    <t>TX Duty Cycle (ratio)</t>
  </si>
  <si>
    <t>Contest conditions(TX=0.7)/Chat(TX0.5)</t>
  </si>
  <si>
    <t>Modulation Duty Cycle (ratio)</t>
  </si>
  <si>
    <t>SSB speech processor=0.5/SSB=0.3/FM=1</t>
  </si>
  <si>
    <t>Total Radio Loads (A)</t>
  </si>
  <si>
    <t>Other Load Devices</t>
  </si>
  <si>
    <t>Laptop PC (A)</t>
  </si>
  <si>
    <t>100% of the time</t>
  </si>
  <si>
    <t>Led Light (A)</t>
  </si>
  <si>
    <t>Half max value as used only during darkness (could be optimized according to season)</t>
  </si>
  <si>
    <t>Caravan usage (A)</t>
  </si>
  <si>
    <t>Include water pump/heating flow/fridge thermostat (data to be measured in operation conditions)</t>
  </si>
  <si>
    <t>Antenna Rotator (A)</t>
  </si>
  <si>
    <t xml:space="preserve">Half max value as used only during 20m and higher band opening </t>
  </si>
  <si>
    <t>Other Loads (A)</t>
  </si>
  <si>
    <t>Security factor</t>
  </si>
  <si>
    <t>Total Other Loads (A)</t>
  </si>
  <si>
    <t>Total Hourly Load (Ah)</t>
  </si>
  <si>
    <t xml:space="preserve">Amperes per hours </t>
  </si>
  <si>
    <t>Solar Data</t>
  </si>
  <si>
    <t>Solar panel current starts 1H30 AFTER sunrise and stops  1H30 BEFORE sunset – Solar panel current is 100% for 0% clouds covered and 10% for 100% clouds covered</t>
  </si>
  <si>
    <t>SOLAR PANEL NOMINAL CURRENT</t>
  </si>
  <si>
    <t>Amps</t>
  </si>
  <si>
    <t>SOLAR REGULATOR EFFICIENCY</t>
  </si>
  <si>
    <t>ratio</t>
  </si>
  <si>
    <t>SOLAR RADIATION</t>
  </si>
  <si>
    <t>Time</t>
  </si>
  <si>
    <t>00h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</si>
  <si>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</si>
  <si>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</si>
  <si>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</si>
  <si>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</si>
  <si>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</si>
  <si>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</si>
  <si>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</si>
  <si>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</si>
  <si>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</si>
  <si>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</si>
  <si>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</si>
  <si>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</si>
  <si>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</si>
  <si>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</si>
  <si>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</si>
  <si>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</si>
  <si>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</si>
  <si>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</si>
  <si>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</si>
  <si>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</si>
  <si>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</si>
  <si>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</si>
  <si>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</si>
  <si>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 xml:space="preserve">April </t>
  </si>
  <si>
    <t>Wind Data</t>
  </si>
  <si>
    <t>WIND PERFORMANCE TABLE</t>
  </si>
  <si>
    <t>m/s</t>
  </si>
  <si>
    <t>(Silentwind from Spreco)</t>
  </si>
  <si>
    <t>Battery data</t>
  </si>
  <si>
    <t>BATTERY CAPACITY</t>
  </si>
  <si>
    <t>BATTERY CYCLE</t>
  </si>
  <si>
    <t>%</t>
  </si>
  <si>
    <t>(Maximum Battery Discharge)</t>
  </si>
  <si>
    <t>BATTERY MAX  RESERVE</t>
  </si>
  <si>
    <t>real battery capacity</t>
  </si>
  <si>
    <t>Usage Profile Data</t>
  </si>
  <si>
    <t>Activity</t>
  </si>
  <si>
    <t xml:space="preserve">Weather data can be found on www.windguru.cz website (rounded hourly wind speed m/s and % clouds cover ) </t>
  </si>
  <si>
    <t>SEASON DATA ARCHIVE</t>
  </si>
  <si>
    <t>to change month copy the data in Solar Data</t>
  </si>
  <si>
    <t>October</t>
  </si>
  <si>
    <t>July</t>
  </si>
  <si>
    <t>March</t>
  </si>
  <si>
    <t>Monday</t>
  </si>
  <si>
    <t>Tuesday</t>
  </si>
  <si>
    <t>Wednesday</t>
  </si>
  <si>
    <t>Thursday</t>
  </si>
  <si>
    <t>Friday</t>
  </si>
  <si>
    <t>Saterday</t>
  </si>
  <si>
    <t>Sunday</t>
  </si>
  <si>
    <t>TOTAL WIND [AmpsH]</t>
  </si>
  <si>
    <t>TOTAL SUN [AmpsH]</t>
  </si>
  <si>
    <t>TOTAL WIND+SUN+BATTERY [AmpsH]</t>
  </si>
  <si>
    <t>TOTAL CONSUMPTION [AmpsH]</t>
  </si>
  <si>
    <t>DELTA DAY</t>
  </si>
  <si>
    <t>Wind speed(m/s)</t>
  </si>
  <si>
    <t>Clouds Cover (%)</t>
  </si>
  <si>
    <t>WIND [AmpsH]</t>
  </si>
  <si>
    <t>SUN [AmpsH]</t>
  </si>
  <si>
    <t>WIND+SUN [AmpsH]</t>
  </si>
  <si>
    <t>TOTAL WIND+SUN [AmpsH]</t>
  </si>
  <si>
    <t>TOTAL WIND+SUN / 10 [AmpsH]</t>
  </si>
  <si>
    <t>HOURLY MAX CONSUMPTION [AmpsH]</t>
  </si>
  <si>
    <t>BATTERY MAX RESERVE / 10 [AmpsH]</t>
  </si>
  <si>
    <t>BATTERY RESERVE</t>
  </si>
  <si>
    <t>BATTERY RESERVE / 10 [AmpsH]</t>
  </si>
  <si>
    <t>Vitesse du vent (m/s)</t>
  </si>
  <si>
    <t>Couverture nuageuse (%)</t>
  </si>
  <si>
    <t>Wind speed (m/s)</t>
  </si>
  <si>
    <t>Cloud cover (%)</t>
  </si>
  <si>
    <t>Vitesse du vent (m/s)</t>
  </si>
  <si>
    <r>
      <t xml:space="preserve">WRF 9 km
</t>
    </r>
    <r>
      <rPr>
        <sz val="10"/>
        <rFont val="Times New Roman"/>
        <family val="1"/>
      </rPr>
      <t>15.04.2012
00 UTC</t>
    </r>
  </si>
  <si>
    <t>Di
15.</t>
  </si>
  <si>
    <t>Lu
16.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</si>
</sst>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5">
    <font>
      <sz val="10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Fill="1" applyBorder="1" applyAlignment="1">
      <alignment/>
    </xf>
    <xf numFmtId="164" fontId="0" fillId="0" borderId="2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2" borderId="1" xfId="0" applyFont="1" applyFill="1" applyBorder="1" applyAlignment="1">
      <alignment horizontal="left"/>
    </xf>
    <xf numFmtId="164" fontId="0" fillId="2" borderId="2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0" borderId="0" xfId="0" applyFont="1" applyAlignment="1">
      <alignment/>
    </xf>
    <xf numFmtId="164" fontId="0" fillId="2" borderId="4" xfId="0" applyFont="1" applyFill="1" applyBorder="1" applyAlignment="1">
      <alignment horizontal="left" wrapText="1"/>
    </xf>
    <xf numFmtId="165" fontId="0" fillId="0" borderId="5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/>
    </xf>
    <xf numFmtId="164" fontId="2" fillId="0" borderId="6" xfId="0" applyFont="1" applyFill="1" applyBorder="1" applyAlignment="1">
      <alignment wrapText="1"/>
    </xf>
    <xf numFmtId="165" fontId="0" fillId="0" borderId="7" xfId="0" applyNumberFormat="1" applyFont="1" applyFill="1" applyBorder="1" applyAlignment="1">
      <alignment horizontal="center" wrapText="1"/>
    </xf>
    <xf numFmtId="165" fontId="0" fillId="0" borderId="7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5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4" fontId="0" fillId="2" borderId="9" xfId="0" applyFont="1" applyFill="1" applyBorder="1" applyAlignment="1">
      <alignment wrapText="1"/>
    </xf>
    <xf numFmtId="164" fontId="0" fillId="2" borderId="0" xfId="0" applyFont="1" applyFill="1" applyAlignment="1">
      <alignment/>
    </xf>
    <xf numFmtId="164" fontId="0" fillId="2" borderId="10" xfId="0" applyFont="1" applyFill="1" applyBorder="1" applyAlignment="1">
      <alignment/>
    </xf>
    <xf numFmtId="164" fontId="4" fillId="2" borderId="6" xfId="0" applyFont="1" applyFill="1" applyBorder="1" applyAlignment="1">
      <alignment wrapText="1"/>
    </xf>
    <xf numFmtId="164" fontId="5" fillId="2" borderId="5" xfId="0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4" fillId="2" borderId="5" xfId="0" applyFont="1" applyFill="1" applyBorder="1" applyAlignment="1">
      <alignment horizontal="center"/>
    </xf>
    <xf numFmtId="164" fontId="4" fillId="2" borderId="7" xfId="0" applyFont="1" applyFill="1" applyBorder="1" applyAlignment="1">
      <alignment/>
    </xf>
    <xf numFmtId="164" fontId="4" fillId="2" borderId="8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" fillId="3" borderId="6" xfId="0" applyFont="1" applyFill="1" applyBorder="1" applyAlignment="1">
      <alignment wrapText="1"/>
    </xf>
    <xf numFmtId="164" fontId="6" fillId="3" borderId="5" xfId="0" applyFont="1" applyFill="1" applyBorder="1" applyAlignment="1">
      <alignment horizontal="center"/>
    </xf>
    <xf numFmtId="164" fontId="0" fillId="3" borderId="7" xfId="0" applyFont="1" applyFill="1" applyBorder="1" applyAlignment="1">
      <alignment/>
    </xf>
    <xf numFmtId="164" fontId="0" fillId="3" borderId="8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2" borderId="1" xfId="0" applyFont="1" applyFill="1" applyBorder="1" applyAlignment="1">
      <alignment/>
    </xf>
    <xf numFmtId="164" fontId="0" fillId="0" borderId="5" xfId="0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5" fillId="4" borderId="5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5" fillId="2" borderId="11" xfId="0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12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Alignment="1">
      <alignment/>
    </xf>
    <xf numFmtId="164" fontId="5" fillId="5" borderId="5" xfId="0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4" fontId="0" fillId="2" borderId="4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2" borderId="0" xfId="0" applyFill="1" applyAlignment="1">
      <alignment horizontal="center"/>
    </xf>
    <xf numFmtId="164" fontId="1" fillId="0" borderId="0" xfId="0" applyFont="1" applyFill="1" applyBorder="1" applyAlignment="1">
      <alignment/>
    </xf>
    <xf numFmtId="164" fontId="7" fillId="6" borderId="5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9" fillId="0" borderId="0" xfId="0" applyFont="1" applyAlignment="1">
      <alignment/>
    </xf>
    <xf numFmtId="164" fontId="0" fillId="7" borderId="5" xfId="0" applyFill="1" applyBorder="1" applyAlignment="1">
      <alignment horizontal="center"/>
    </xf>
    <xf numFmtId="164" fontId="5" fillId="7" borderId="0" xfId="0" applyFont="1" applyFill="1" applyAlignment="1">
      <alignment/>
    </xf>
    <xf numFmtId="165" fontId="5" fillId="7" borderId="0" xfId="0" applyNumberFormat="1" applyFont="1" applyFill="1" applyAlignment="1">
      <alignment/>
    </xf>
    <xf numFmtId="164" fontId="13" fillId="0" borderId="0" xfId="0" applyFont="1" applyAlignment="1">
      <alignment wrapText="1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1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Weekly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WEEK!$A$2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WEEK!$B$1:$H$1</c:f>
              <c:strCache/>
            </c:strRef>
          </c:cat>
          <c:val>
            <c:numRef>
              <c:f>WEEK!$B$2:$H$2</c:f>
              <c:numCache/>
            </c:numRef>
          </c:val>
        </c:ser>
        <c:ser>
          <c:idx val="1"/>
          <c:order val="1"/>
          <c:tx>
            <c:strRef>
              <c:f>WEEK!$A$3</c:f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WEEK!$B$1:$H$1</c:f>
              <c:strCache/>
            </c:strRef>
          </c:cat>
          <c:val>
            <c:numRef>
              <c:f>WEEK!$B$3:$H$3</c:f>
              <c:numCache/>
            </c:numRef>
          </c:val>
        </c:ser>
        <c:ser>
          <c:idx val="2"/>
          <c:order val="2"/>
          <c:tx>
            <c:strRef>
              <c:f>WEEK!$A$4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WEEK!$B$1:$H$1</c:f>
              <c:strCache/>
            </c:strRef>
          </c:cat>
          <c:val>
            <c:numRef>
              <c:f>WEEK!$B$4:$H$4</c:f>
              <c:numCache/>
            </c:numRef>
          </c:val>
        </c:ser>
        <c:ser>
          <c:idx val="3"/>
          <c:order val="3"/>
          <c:tx>
            <c:strRef>
              <c:f>WEEK!$A$5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WEEK!$B$1:$H$1</c:f>
              <c:strCache/>
            </c:strRef>
          </c:cat>
          <c:val>
            <c:numRef>
              <c:f>WEEK!$B$5:$H$5</c:f>
              <c:numCache/>
            </c:numRef>
          </c:val>
        </c:ser>
        <c:ser>
          <c:idx val="4"/>
          <c:order val="4"/>
          <c:tx>
            <c:strRef>
              <c:f>WEEK!$A$6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WEEK!$B$1:$H$1</c:f>
              <c:strCache/>
            </c:strRef>
          </c:cat>
          <c:val>
            <c:numRef>
              <c:f>WEEK!$B$6:$H$6</c:f>
              <c:numCache/>
            </c:numRef>
          </c:val>
        </c:ser>
        <c:gapWidth val="100"/>
        <c:axId val="50902772"/>
        <c:axId val="20345845"/>
      </c:barChart>
      <c:catAx>
        <c:axId val="50902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0345845"/>
        <c:crosses val="autoZero"/>
        <c:auto val="1"/>
        <c:lblOffset val="100"/>
        <c:noMultiLvlLbl val="0"/>
      </c:catAx>
      <c:valAx>
        <c:axId val="2034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090277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TUESDAY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Tuesday!$A$5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Tuesday!$B$5:$Y$5</c:f>
              <c:numCache/>
            </c:numRef>
          </c:val>
          <c:smooth val="0"/>
        </c:ser>
        <c:ser>
          <c:idx val="1"/>
          <c:order val="1"/>
          <c:tx>
            <c:strRef>
              <c:f>Tuesday!$A$6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Tuesday!$B$6:$Y$6</c:f>
              <c:numCache/>
            </c:numRef>
          </c:val>
          <c:smooth val="0"/>
        </c:ser>
        <c:ser>
          <c:idx val="2"/>
          <c:order val="2"/>
          <c:tx>
            <c:strRef>
              <c:f>Tuesday!$A$7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Tuesday!$B$7:$Y$7</c:f>
              <c:numCache/>
            </c:numRef>
          </c:val>
          <c:smooth val="0"/>
        </c:ser>
        <c:ser>
          <c:idx val="3"/>
          <c:order val="3"/>
          <c:tx>
            <c:strRef>
              <c:f>Tuesday!$A$9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Tuesday!$B$9:$Y$9</c:f>
              <c:numCache/>
            </c:numRef>
          </c:val>
          <c:smooth val="0"/>
        </c:ser>
        <c:ser>
          <c:idx val="4"/>
          <c:order val="4"/>
          <c:tx>
            <c:strRef>
              <c:f>Tuesday!$A$11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Tuesday!$B$11:$Y$11</c:f>
              <c:numCache/>
            </c:numRef>
          </c:val>
          <c:smooth val="0"/>
        </c:ser>
        <c:ser>
          <c:idx val="5"/>
          <c:order val="5"/>
          <c:tx>
            <c:strRef>
              <c:f>Tuesday!$A$12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Tuesday!$B$12:$Y$12</c:f>
              <c:numCache/>
            </c:numRef>
          </c:val>
          <c:smooth val="0"/>
        </c:ser>
        <c:ser>
          <c:idx val="6"/>
          <c:order val="6"/>
          <c:tx>
            <c:strRef>
              <c:f>Tuesday!$A$14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Tuesday!$B$14:$Y$14</c:f>
              <c:numCache/>
            </c:numRef>
          </c:val>
          <c:smooth val="0"/>
        </c:ser>
        <c:marker val="1"/>
        <c:axId val="46163782"/>
        <c:axId val="47855815"/>
      </c:lineChart>
      <c:catAx>
        <c:axId val="46163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55815"/>
        <c:crosses val="autoZero"/>
        <c:auto val="1"/>
        <c:lblOffset val="100"/>
        <c:noMultiLvlLbl val="0"/>
      </c:catAx>
      <c:valAx>
        <c:axId val="4785581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3782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WEDNESDAY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Wednesday!$A$5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Wednesday!$B$5:$Y$5</c:f>
              <c:numCache/>
            </c:numRef>
          </c:val>
          <c:smooth val="0"/>
        </c:ser>
        <c:ser>
          <c:idx val="1"/>
          <c:order val="1"/>
          <c:tx>
            <c:strRef>
              <c:f>Wednesday!$A$6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Wednesday!$B$6:$Y$6</c:f>
              <c:numCache/>
            </c:numRef>
          </c:val>
          <c:smooth val="0"/>
        </c:ser>
        <c:ser>
          <c:idx val="2"/>
          <c:order val="2"/>
          <c:tx>
            <c:strRef>
              <c:f>Wednesday!$A$7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Wednesday!$B$7:$Y$7</c:f>
              <c:numCache/>
            </c:numRef>
          </c:val>
          <c:smooth val="0"/>
        </c:ser>
        <c:ser>
          <c:idx val="3"/>
          <c:order val="3"/>
          <c:tx>
            <c:strRef>
              <c:f>Wednesday!$A$9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Wednesday!$B$9:$Y$9</c:f>
              <c:numCache/>
            </c:numRef>
          </c:val>
          <c:smooth val="0"/>
        </c:ser>
        <c:ser>
          <c:idx val="4"/>
          <c:order val="4"/>
          <c:tx>
            <c:strRef>
              <c:f>Wednesday!$A$11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Wednesday!$B$11:$Y$11</c:f>
              <c:numCache/>
            </c:numRef>
          </c:val>
          <c:smooth val="0"/>
        </c:ser>
        <c:ser>
          <c:idx val="5"/>
          <c:order val="5"/>
          <c:tx>
            <c:strRef>
              <c:f>Wednesday!$A$12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Wednesday!$B$12:$Y$12</c:f>
              <c:numCache/>
            </c:numRef>
          </c:val>
          <c:smooth val="0"/>
        </c:ser>
        <c:ser>
          <c:idx val="6"/>
          <c:order val="6"/>
          <c:tx>
            <c:strRef>
              <c:f>Wednesday!$A$14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Wednesday!$B$14:$Y$14</c:f>
              <c:numCache/>
            </c:numRef>
          </c:val>
          <c:smooth val="0"/>
        </c:ser>
        <c:marker val="1"/>
        <c:axId val="23620232"/>
        <c:axId val="58920073"/>
      </c:lineChart>
      <c:catAx>
        <c:axId val="2362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20073"/>
        <c:crosses val="autoZero"/>
        <c:auto val="1"/>
        <c:lblOffset val="100"/>
        <c:noMultiLvlLbl val="0"/>
      </c:catAx>
      <c:valAx>
        <c:axId val="5892007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20232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THURSDAY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Thursday!$A$5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Thursday!$B$5:$Y$5</c:f>
              <c:numCache/>
            </c:numRef>
          </c:val>
          <c:smooth val="0"/>
        </c:ser>
        <c:ser>
          <c:idx val="1"/>
          <c:order val="1"/>
          <c:tx>
            <c:strRef>
              <c:f>Thursday!$A$6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Thursday!$B$6:$Y$6</c:f>
              <c:numCache/>
            </c:numRef>
          </c:val>
          <c:smooth val="0"/>
        </c:ser>
        <c:ser>
          <c:idx val="2"/>
          <c:order val="2"/>
          <c:tx>
            <c:strRef>
              <c:f>Thursday!$A$7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Thursday!$B$7:$Y$7</c:f>
              <c:numCache/>
            </c:numRef>
          </c:val>
          <c:smooth val="0"/>
        </c:ser>
        <c:ser>
          <c:idx val="3"/>
          <c:order val="3"/>
          <c:tx>
            <c:strRef>
              <c:f>Thursday!$A$9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Thursday!$B$9:$Y$9</c:f>
              <c:numCache/>
            </c:numRef>
          </c:val>
          <c:smooth val="0"/>
        </c:ser>
        <c:ser>
          <c:idx val="4"/>
          <c:order val="4"/>
          <c:tx>
            <c:strRef>
              <c:f>Thursday!$A$11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Thursday!$B$11:$Y$11</c:f>
              <c:numCache/>
            </c:numRef>
          </c:val>
          <c:smooth val="0"/>
        </c:ser>
        <c:ser>
          <c:idx val="5"/>
          <c:order val="5"/>
          <c:tx>
            <c:strRef>
              <c:f>Thursday!$A$12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Thursday!$B$12:$Y$12</c:f>
              <c:numCache/>
            </c:numRef>
          </c:val>
          <c:smooth val="0"/>
        </c:ser>
        <c:ser>
          <c:idx val="6"/>
          <c:order val="6"/>
          <c:tx>
            <c:strRef>
              <c:f>Thursday!$A$14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Thursday!$B$14:$Y$14</c:f>
              <c:numCache/>
            </c:numRef>
          </c:val>
          <c:smooth val="0"/>
        </c:ser>
        <c:marker val="1"/>
        <c:axId val="4599498"/>
        <c:axId val="30531915"/>
      </c:lineChart>
      <c:catAx>
        <c:axId val="4599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31915"/>
        <c:crosses val="autoZero"/>
        <c:auto val="1"/>
        <c:lblOffset val="100"/>
        <c:noMultiLvlLbl val="0"/>
      </c:catAx>
      <c:valAx>
        <c:axId val="3053191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9498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FRIDAY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Friday!$A$5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Friday!$B$5:$Y$5</c:f>
              <c:numCache/>
            </c:numRef>
          </c:val>
          <c:smooth val="0"/>
        </c:ser>
        <c:ser>
          <c:idx val="1"/>
          <c:order val="1"/>
          <c:tx>
            <c:strRef>
              <c:f>Friday!$A$6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Friday!$B$6:$Y$6</c:f>
              <c:numCache/>
            </c:numRef>
          </c:val>
          <c:smooth val="0"/>
        </c:ser>
        <c:ser>
          <c:idx val="2"/>
          <c:order val="2"/>
          <c:tx>
            <c:strRef>
              <c:f>Friday!$A$7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Friday!$B$7:$Y$7</c:f>
              <c:numCache/>
            </c:numRef>
          </c:val>
          <c:smooth val="0"/>
        </c:ser>
        <c:ser>
          <c:idx val="3"/>
          <c:order val="3"/>
          <c:tx>
            <c:strRef>
              <c:f>Friday!$A$9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Friday!$B$9:$Y$9</c:f>
              <c:numCache/>
            </c:numRef>
          </c:val>
          <c:smooth val="0"/>
        </c:ser>
        <c:ser>
          <c:idx val="4"/>
          <c:order val="4"/>
          <c:tx>
            <c:strRef>
              <c:f>Friday!$A$11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Friday!$B$11:$Y$11</c:f>
              <c:numCache/>
            </c:numRef>
          </c:val>
          <c:smooth val="0"/>
        </c:ser>
        <c:ser>
          <c:idx val="5"/>
          <c:order val="5"/>
          <c:tx>
            <c:strRef>
              <c:f>Friday!$A$12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Friday!$B$12:$Y$12</c:f>
              <c:numCache/>
            </c:numRef>
          </c:val>
          <c:smooth val="0"/>
        </c:ser>
        <c:ser>
          <c:idx val="6"/>
          <c:order val="6"/>
          <c:tx>
            <c:strRef>
              <c:f>Friday!$A$14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Friday!$B$14:$Y$14</c:f>
              <c:numCache/>
            </c:numRef>
          </c:val>
          <c:smooth val="0"/>
        </c:ser>
        <c:marker val="1"/>
        <c:axId val="38417420"/>
        <c:axId val="14104333"/>
      </c:lineChart>
      <c:catAx>
        <c:axId val="3841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04333"/>
        <c:crosses val="autoZero"/>
        <c:auto val="1"/>
        <c:lblOffset val="100"/>
        <c:noMultiLvlLbl val="0"/>
      </c:catAx>
      <c:valAx>
        <c:axId val="1410433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17420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SATERDAY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Saterday!$A$5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Saterday!$B$5:$Y$5</c:f>
              <c:numCache/>
            </c:numRef>
          </c:val>
          <c:smooth val="0"/>
        </c:ser>
        <c:ser>
          <c:idx val="1"/>
          <c:order val="1"/>
          <c:tx>
            <c:strRef>
              <c:f>Saterday!$A$6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Saterday!$B$6:$Y$6</c:f>
              <c:numCache/>
            </c:numRef>
          </c:val>
          <c:smooth val="0"/>
        </c:ser>
        <c:ser>
          <c:idx val="2"/>
          <c:order val="2"/>
          <c:tx>
            <c:strRef>
              <c:f>Saterday!$A$7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Saterday!$B$7:$Y$7</c:f>
              <c:numCache/>
            </c:numRef>
          </c:val>
          <c:smooth val="0"/>
        </c:ser>
        <c:ser>
          <c:idx val="3"/>
          <c:order val="3"/>
          <c:tx>
            <c:strRef>
              <c:f>Saterday!$A$9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Saterday!$B$9:$Y$9</c:f>
              <c:numCache/>
            </c:numRef>
          </c:val>
          <c:smooth val="0"/>
        </c:ser>
        <c:ser>
          <c:idx val="4"/>
          <c:order val="4"/>
          <c:tx>
            <c:strRef>
              <c:f>Saterday!$A$11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Saterday!$B$11:$Y$11</c:f>
              <c:numCache/>
            </c:numRef>
          </c:val>
          <c:smooth val="0"/>
        </c:ser>
        <c:ser>
          <c:idx val="5"/>
          <c:order val="5"/>
          <c:tx>
            <c:strRef>
              <c:f>Saterday!$A$12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Saterday!$B$12:$Y$12</c:f>
              <c:numCache/>
            </c:numRef>
          </c:val>
          <c:smooth val="0"/>
        </c:ser>
        <c:ser>
          <c:idx val="6"/>
          <c:order val="6"/>
          <c:tx>
            <c:strRef>
              <c:f>Saterday!$A$14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Saterday!$B$14:$Y$14</c:f>
              <c:numCache/>
            </c:numRef>
          </c:val>
          <c:smooth val="0"/>
        </c:ser>
        <c:marker val="1"/>
        <c:axId val="44366414"/>
        <c:axId val="65244623"/>
      </c:lineChart>
      <c:catAx>
        <c:axId val="4436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44623"/>
        <c:crosses val="autoZero"/>
        <c:auto val="1"/>
        <c:lblOffset val="100"/>
        <c:noMultiLvlLbl val="0"/>
      </c:catAx>
      <c:valAx>
        <c:axId val="6524462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66414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SUNDAY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Sunday!$A$5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Sunday!$B$5:$Y$5</c:f>
              <c:numCache/>
            </c:numRef>
          </c:val>
          <c:smooth val="0"/>
        </c:ser>
        <c:ser>
          <c:idx val="1"/>
          <c:order val="1"/>
          <c:tx>
            <c:strRef>
              <c:f>Sunday!$A$6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Sunday!$B$6:$Y$6</c:f>
              <c:numCache/>
            </c:numRef>
          </c:val>
          <c:smooth val="0"/>
        </c:ser>
        <c:ser>
          <c:idx val="2"/>
          <c:order val="2"/>
          <c:tx>
            <c:strRef>
              <c:f>Sunday!$A$7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Sunday!$B$7:$Y$7</c:f>
              <c:numCache/>
            </c:numRef>
          </c:val>
          <c:smooth val="0"/>
        </c:ser>
        <c:ser>
          <c:idx val="3"/>
          <c:order val="3"/>
          <c:tx>
            <c:strRef>
              <c:f>Sunday!$A$9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Sunday!$B$9:$Y$9</c:f>
              <c:numCache/>
            </c:numRef>
          </c:val>
          <c:smooth val="0"/>
        </c:ser>
        <c:ser>
          <c:idx val="4"/>
          <c:order val="4"/>
          <c:tx>
            <c:strRef>
              <c:f>Sunday!$A$11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Sunday!$B$11:$Y$11</c:f>
              <c:numCache/>
            </c:numRef>
          </c:val>
          <c:smooth val="0"/>
        </c:ser>
        <c:ser>
          <c:idx val="5"/>
          <c:order val="5"/>
          <c:tx>
            <c:strRef>
              <c:f>Sunday!$A$12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Sunday!$B$12:$Y$12</c:f>
              <c:numCache/>
            </c:numRef>
          </c:val>
          <c:smooth val="0"/>
        </c:ser>
        <c:ser>
          <c:idx val="6"/>
          <c:order val="6"/>
          <c:tx>
            <c:strRef>
              <c:f>Sunday!$A$14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Sunday!$B$14:$Y$14</c:f>
              <c:numCache/>
            </c:numRef>
          </c:val>
          <c:smooth val="0"/>
        </c:ser>
        <c:marker val="1"/>
        <c:axId val="13042064"/>
        <c:axId val="42427793"/>
      </c:lineChart>
      <c:catAx>
        <c:axId val="1304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27793"/>
        <c:crosses val="autoZero"/>
        <c:auto val="1"/>
        <c:lblOffset val="100"/>
        <c:noMultiLvlLbl val="0"/>
      </c:catAx>
      <c:valAx>
        <c:axId val="4242779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42064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MONDAY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Monday!$B$5:$Y$5</c:f>
              <c:numCache/>
            </c:numRef>
          </c:val>
          <c:smooth val="0"/>
        </c:ser>
        <c:ser>
          <c:idx val="1"/>
          <c:order val="1"/>
          <c:tx>
            <c:strRef>
              <c:f>Monday!$A$6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Monday!$B$6:$Y$6</c:f>
              <c:numCache/>
            </c:numRef>
          </c:val>
          <c:smooth val="0"/>
        </c:ser>
        <c:ser>
          <c:idx val="2"/>
          <c:order val="2"/>
          <c:tx>
            <c:strRef>
              <c:f>Monday!$A$7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Monday!$B$7:$Y$7</c:f>
              <c:numCache/>
            </c:numRef>
          </c:val>
          <c:smooth val="0"/>
        </c:ser>
        <c:ser>
          <c:idx val="3"/>
          <c:order val="3"/>
          <c:tx>
            <c:strRef>
              <c:f>Monday!$A$9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Monday!$B$9:$Y$9</c:f>
              <c:numCache/>
            </c:numRef>
          </c:val>
          <c:smooth val="0"/>
        </c:ser>
        <c:ser>
          <c:idx val="4"/>
          <c:order val="4"/>
          <c:tx>
            <c:strRef>
              <c:f>Monday!$A$11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Monday!$B$11:$Y$11</c:f>
              <c:numCache/>
            </c:numRef>
          </c:val>
          <c:smooth val="0"/>
        </c:ser>
        <c:ser>
          <c:idx val="5"/>
          <c:order val="5"/>
          <c:tx>
            <c:strRef>
              <c:f>Monday!$A$12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Monday!$B$12:$Y$12</c:f>
              <c:numCache/>
            </c:numRef>
          </c:val>
          <c:smooth val="0"/>
        </c:ser>
        <c:ser>
          <c:idx val="6"/>
          <c:order val="6"/>
          <c:tx>
            <c:strRef>
              <c:f>Monday!$A$14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Monday!$B$14:$Y$14</c:f>
              <c:numCache/>
            </c:numRef>
          </c:val>
          <c:smooth val="0"/>
        </c:ser>
        <c:marker val="1"/>
        <c:axId val="47411510"/>
        <c:axId val="61849271"/>
      </c:lineChart>
      <c:catAx>
        <c:axId val="47411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49271"/>
        <c:crosses val="autoZero"/>
        <c:auto val="1"/>
        <c:lblOffset val="100"/>
        <c:noMultiLvlLbl val="0"/>
      </c:catAx>
      <c:valAx>
        <c:axId val="6184927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11510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TUESDAY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Tuesday!$A$5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Tuesday!$B$5:$Y$5</c:f>
              <c:numCache/>
            </c:numRef>
          </c:val>
          <c:smooth val="0"/>
        </c:ser>
        <c:ser>
          <c:idx val="1"/>
          <c:order val="1"/>
          <c:tx>
            <c:strRef>
              <c:f>Tuesday!$A$6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Tuesday!$B$6:$Y$6</c:f>
              <c:numCache/>
            </c:numRef>
          </c:val>
          <c:smooth val="0"/>
        </c:ser>
        <c:ser>
          <c:idx val="2"/>
          <c:order val="2"/>
          <c:tx>
            <c:strRef>
              <c:f>Tuesday!$A$7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Tuesday!$B$7:$Y$7</c:f>
              <c:numCache/>
            </c:numRef>
          </c:val>
          <c:smooth val="0"/>
        </c:ser>
        <c:ser>
          <c:idx val="3"/>
          <c:order val="3"/>
          <c:tx>
            <c:strRef>
              <c:f>Tuesday!$A$9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Tuesday!$B$9:$Y$9</c:f>
              <c:numCache/>
            </c:numRef>
          </c:val>
          <c:smooth val="0"/>
        </c:ser>
        <c:ser>
          <c:idx val="4"/>
          <c:order val="4"/>
          <c:tx>
            <c:strRef>
              <c:f>Tuesday!$A$11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Tuesday!$B$11:$Y$11</c:f>
              <c:numCache/>
            </c:numRef>
          </c:val>
          <c:smooth val="0"/>
        </c:ser>
        <c:ser>
          <c:idx val="5"/>
          <c:order val="5"/>
          <c:tx>
            <c:strRef>
              <c:f>Tuesday!$A$12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Tuesday!$B$12:$Y$12</c:f>
              <c:numCache/>
            </c:numRef>
          </c:val>
          <c:smooth val="0"/>
        </c:ser>
        <c:ser>
          <c:idx val="6"/>
          <c:order val="6"/>
          <c:tx>
            <c:strRef>
              <c:f>Tuesday!$A$14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Tuesday!$B$1:$Y$1</c:f>
              <c:strCache/>
            </c:strRef>
          </c:cat>
          <c:val>
            <c:numRef>
              <c:f>Tuesday!$B$14:$Y$14</c:f>
              <c:numCache/>
            </c:numRef>
          </c:val>
          <c:smooth val="0"/>
        </c:ser>
        <c:marker val="1"/>
        <c:axId val="60779640"/>
        <c:axId val="58362489"/>
      </c:lineChart>
      <c:catAx>
        <c:axId val="6077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62489"/>
        <c:crosses val="autoZero"/>
        <c:auto val="1"/>
        <c:lblOffset val="100"/>
        <c:noMultiLvlLbl val="0"/>
      </c:catAx>
      <c:valAx>
        <c:axId val="5836248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9640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WEDNESDAY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Wednesday!$A$5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Wednesday!$B$5:$Y$5</c:f>
              <c:numCache/>
            </c:numRef>
          </c:val>
          <c:smooth val="0"/>
        </c:ser>
        <c:ser>
          <c:idx val="1"/>
          <c:order val="1"/>
          <c:tx>
            <c:strRef>
              <c:f>Wednesday!$A$6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Wednesday!$B$6:$Y$6</c:f>
              <c:numCache/>
            </c:numRef>
          </c:val>
          <c:smooth val="0"/>
        </c:ser>
        <c:ser>
          <c:idx val="2"/>
          <c:order val="2"/>
          <c:tx>
            <c:strRef>
              <c:f>Wednesday!$A$7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Wednesday!$B$7:$Y$7</c:f>
              <c:numCache/>
            </c:numRef>
          </c:val>
          <c:smooth val="0"/>
        </c:ser>
        <c:ser>
          <c:idx val="3"/>
          <c:order val="3"/>
          <c:tx>
            <c:strRef>
              <c:f>Wednesday!$A$9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Wednesday!$B$9:$Y$9</c:f>
              <c:numCache/>
            </c:numRef>
          </c:val>
          <c:smooth val="0"/>
        </c:ser>
        <c:ser>
          <c:idx val="4"/>
          <c:order val="4"/>
          <c:tx>
            <c:strRef>
              <c:f>Wednesday!$A$11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Wednesday!$B$11:$Y$11</c:f>
              <c:numCache/>
            </c:numRef>
          </c:val>
          <c:smooth val="0"/>
        </c:ser>
        <c:ser>
          <c:idx val="5"/>
          <c:order val="5"/>
          <c:tx>
            <c:strRef>
              <c:f>Wednesday!$A$12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Wednesday!$B$12:$Y$12</c:f>
              <c:numCache/>
            </c:numRef>
          </c:val>
          <c:smooth val="0"/>
        </c:ser>
        <c:ser>
          <c:idx val="6"/>
          <c:order val="6"/>
          <c:tx>
            <c:strRef>
              <c:f>Wednesday!$A$14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Wednesday!$B$1:$Y$1</c:f>
              <c:strCache/>
            </c:strRef>
          </c:cat>
          <c:val>
            <c:numRef>
              <c:f>Wednesday!$B$14:$Y$14</c:f>
              <c:numCache/>
            </c:numRef>
          </c:val>
          <c:smooth val="0"/>
        </c:ser>
        <c:marker val="1"/>
        <c:axId val="35465402"/>
        <c:axId val="23549755"/>
      </c:lineChart>
      <c:catAx>
        <c:axId val="35465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49755"/>
        <c:crosses val="autoZero"/>
        <c:auto val="1"/>
        <c:lblOffset val="100"/>
        <c:noMultiLvlLbl val="0"/>
      </c:catAx>
      <c:valAx>
        <c:axId val="2354975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65402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SATERDAY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Saterday!$A$5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Saterday!$B$5:$Y$5</c:f>
              <c:numCache/>
            </c:numRef>
          </c:val>
          <c:smooth val="0"/>
        </c:ser>
        <c:ser>
          <c:idx val="1"/>
          <c:order val="1"/>
          <c:tx>
            <c:strRef>
              <c:f>Saterday!$A$6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Saterday!$B$6:$Y$6</c:f>
              <c:numCache/>
            </c:numRef>
          </c:val>
          <c:smooth val="0"/>
        </c:ser>
        <c:ser>
          <c:idx val="2"/>
          <c:order val="2"/>
          <c:tx>
            <c:strRef>
              <c:f>Saterday!$A$7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Saterday!$B$7:$Y$7</c:f>
              <c:numCache/>
            </c:numRef>
          </c:val>
          <c:smooth val="0"/>
        </c:ser>
        <c:ser>
          <c:idx val="3"/>
          <c:order val="3"/>
          <c:tx>
            <c:strRef>
              <c:f>Saterday!$A$9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Saterday!$B$9:$Y$9</c:f>
              <c:numCache/>
            </c:numRef>
          </c:val>
          <c:smooth val="0"/>
        </c:ser>
        <c:ser>
          <c:idx val="4"/>
          <c:order val="4"/>
          <c:tx>
            <c:strRef>
              <c:f>Saterday!$A$11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Saterday!$B$11:$Y$11</c:f>
              <c:numCache/>
            </c:numRef>
          </c:val>
          <c:smooth val="0"/>
        </c:ser>
        <c:ser>
          <c:idx val="5"/>
          <c:order val="5"/>
          <c:tx>
            <c:strRef>
              <c:f>Saterday!$A$12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Saterday!$B$12:$Y$12</c:f>
              <c:numCache/>
            </c:numRef>
          </c:val>
          <c:smooth val="0"/>
        </c:ser>
        <c:ser>
          <c:idx val="6"/>
          <c:order val="6"/>
          <c:tx>
            <c:strRef>
              <c:f>Saterday!$A$14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Saterday!$B$1:$Y$1</c:f>
              <c:strCache/>
            </c:strRef>
          </c:cat>
          <c:val>
            <c:numRef>
              <c:f>Saterday!$B$14:$Y$14</c:f>
              <c:numCache/>
            </c:numRef>
          </c:val>
          <c:smooth val="0"/>
        </c:ser>
        <c:marker val="1"/>
        <c:axId val="54339068"/>
        <c:axId val="42378493"/>
      </c:lineChart>
      <c:catAx>
        <c:axId val="5433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78493"/>
        <c:crosses val="autoZero"/>
        <c:auto val="1"/>
        <c:lblOffset val="100"/>
        <c:noMultiLvlLbl val="0"/>
      </c:catAx>
      <c:valAx>
        <c:axId val="4237849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39068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SUNDAY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Sunday!$A$5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Sunday!$B$5:$Y$5</c:f>
              <c:numCache/>
            </c:numRef>
          </c:val>
          <c:smooth val="0"/>
        </c:ser>
        <c:ser>
          <c:idx val="1"/>
          <c:order val="1"/>
          <c:tx>
            <c:strRef>
              <c:f>Sunday!$A$6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Sunday!$B$6:$Y$6</c:f>
              <c:numCache/>
            </c:numRef>
          </c:val>
          <c:smooth val="0"/>
        </c:ser>
        <c:ser>
          <c:idx val="2"/>
          <c:order val="2"/>
          <c:tx>
            <c:strRef>
              <c:f>Sunday!$A$7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Sunday!$B$7:$Y$7</c:f>
              <c:numCache/>
            </c:numRef>
          </c:val>
          <c:smooth val="0"/>
        </c:ser>
        <c:ser>
          <c:idx val="3"/>
          <c:order val="3"/>
          <c:tx>
            <c:strRef>
              <c:f>Sunday!$A$9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Sunday!$B$9:$Y$9</c:f>
              <c:numCache/>
            </c:numRef>
          </c:val>
          <c:smooth val="0"/>
        </c:ser>
        <c:ser>
          <c:idx val="4"/>
          <c:order val="4"/>
          <c:tx>
            <c:strRef>
              <c:f>Sunday!$A$11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Sunday!$B$11:$Y$11</c:f>
              <c:numCache/>
            </c:numRef>
          </c:val>
          <c:smooth val="0"/>
        </c:ser>
        <c:ser>
          <c:idx val="5"/>
          <c:order val="5"/>
          <c:tx>
            <c:strRef>
              <c:f>Sunday!$A$12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Sunday!$B$12:$Y$12</c:f>
              <c:numCache/>
            </c:numRef>
          </c:val>
          <c:smooth val="0"/>
        </c:ser>
        <c:ser>
          <c:idx val="6"/>
          <c:order val="6"/>
          <c:tx>
            <c:strRef>
              <c:f>Sunday!$A$14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Sunday!$B$1:$Y$1</c:f>
              <c:strCache/>
            </c:strRef>
          </c:cat>
          <c:val>
            <c:numRef>
              <c:f>Sunday!$B$14:$Y$14</c:f>
              <c:numCache/>
            </c:numRef>
          </c:val>
          <c:smooth val="0"/>
        </c:ser>
        <c:marker val="1"/>
        <c:axId val="3138622"/>
        <c:axId val="2683839"/>
      </c:lineChart>
      <c:catAx>
        <c:axId val="3138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3839"/>
        <c:crosses val="autoZero"/>
        <c:auto val="1"/>
        <c:lblOffset val="100"/>
        <c:noMultiLvlLbl val="0"/>
      </c:catAx>
      <c:valAx>
        <c:axId val="268383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8622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THURSDAY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Thursday!$A$5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Thursday!$B$5:$Y$5</c:f>
              <c:numCache/>
            </c:numRef>
          </c:val>
          <c:smooth val="0"/>
        </c:ser>
        <c:ser>
          <c:idx val="1"/>
          <c:order val="1"/>
          <c:tx>
            <c:strRef>
              <c:f>Thursday!$A$6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Thursday!$B$6:$Y$6</c:f>
              <c:numCache/>
            </c:numRef>
          </c:val>
          <c:smooth val="0"/>
        </c:ser>
        <c:ser>
          <c:idx val="2"/>
          <c:order val="2"/>
          <c:tx>
            <c:strRef>
              <c:f>Thursday!$A$7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Thursday!$B$7:$Y$7</c:f>
              <c:numCache/>
            </c:numRef>
          </c:val>
          <c:smooth val="0"/>
        </c:ser>
        <c:ser>
          <c:idx val="3"/>
          <c:order val="3"/>
          <c:tx>
            <c:strRef>
              <c:f>Thursday!$A$9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Thursday!$B$9:$Y$9</c:f>
              <c:numCache/>
            </c:numRef>
          </c:val>
          <c:smooth val="0"/>
        </c:ser>
        <c:ser>
          <c:idx val="4"/>
          <c:order val="4"/>
          <c:tx>
            <c:strRef>
              <c:f>Thursday!$A$11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Thursday!$B$11:$Y$11</c:f>
              <c:numCache/>
            </c:numRef>
          </c:val>
          <c:smooth val="0"/>
        </c:ser>
        <c:ser>
          <c:idx val="5"/>
          <c:order val="5"/>
          <c:tx>
            <c:strRef>
              <c:f>Thursday!$A$12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Thursday!$B$12:$Y$12</c:f>
              <c:numCache/>
            </c:numRef>
          </c:val>
          <c:smooth val="0"/>
        </c:ser>
        <c:ser>
          <c:idx val="6"/>
          <c:order val="6"/>
          <c:tx>
            <c:strRef>
              <c:f>Thursday!$A$14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Thursday!$B$1:$Y$1</c:f>
              <c:strCache/>
            </c:strRef>
          </c:cat>
          <c:val>
            <c:numRef>
              <c:f>Thursday!$B$14:$Y$14</c:f>
              <c:numCache/>
            </c:numRef>
          </c:val>
          <c:smooth val="0"/>
        </c:ser>
        <c:marker val="1"/>
        <c:axId val="40231808"/>
        <c:axId val="64930689"/>
      </c:lineChart>
      <c:catAx>
        <c:axId val="4023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30689"/>
        <c:crosses val="autoZero"/>
        <c:auto val="1"/>
        <c:lblOffset val="100"/>
        <c:noMultiLvlLbl val="0"/>
      </c:catAx>
      <c:valAx>
        <c:axId val="6493068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31808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FRIDAY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Friday!$A$5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Friday!$B$5:$Y$5</c:f>
              <c:numCache/>
            </c:numRef>
          </c:val>
          <c:smooth val="0"/>
        </c:ser>
        <c:ser>
          <c:idx val="1"/>
          <c:order val="1"/>
          <c:tx>
            <c:strRef>
              <c:f>Friday!$A$6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Friday!$B$6:$Y$6</c:f>
              <c:numCache/>
            </c:numRef>
          </c:val>
          <c:smooth val="0"/>
        </c:ser>
        <c:ser>
          <c:idx val="2"/>
          <c:order val="2"/>
          <c:tx>
            <c:strRef>
              <c:f>Friday!$A$7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Friday!$B$7:$Y$7</c:f>
              <c:numCache/>
            </c:numRef>
          </c:val>
          <c:smooth val="0"/>
        </c:ser>
        <c:ser>
          <c:idx val="3"/>
          <c:order val="3"/>
          <c:tx>
            <c:strRef>
              <c:f>Friday!$A$9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Friday!$B$9:$Y$9</c:f>
              <c:numCache/>
            </c:numRef>
          </c:val>
          <c:smooth val="0"/>
        </c:ser>
        <c:ser>
          <c:idx val="4"/>
          <c:order val="4"/>
          <c:tx>
            <c:strRef>
              <c:f>Friday!$A$11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Friday!$B$11:$Y$11</c:f>
              <c:numCache/>
            </c:numRef>
          </c:val>
          <c:smooth val="0"/>
        </c:ser>
        <c:ser>
          <c:idx val="5"/>
          <c:order val="5"/>
          <c:tx>
            <c:strRef>
              <c:f>Friday!$A$12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Friday!$B$12:$Y$12</c:f>
              <c:numCache/>
            </c:numRef>
          </c:val>
          <c:smooth val="0"/>
        </c:ser>
        <c:ser>
          <c:idx val="6"/>
          <c:order val="6"/>
          <c:tx>
            <c:strRef>
              <c:f>Friday!$A$14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Friday!$B$1:$Y$1</c:f>
              <c:strCache/>
            </c:strRef>
          </c:cat>
          <c:val>
            <c:numRef>
              <c:f>Friday!$B$14:$Y$14</c:f>
              <c:numCache/>
            </c:numRef>
          </c:val>
          <c:smooth val="0"/>
        </c:ser>
        <c:marker val="1"/>
        <c:axId val="59745218"/>
        <c:axId val="58233923"/>
      </c:lineChart>
      <c:catAx>
        <c:axId val="5974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3923"/>
        <c:crosses val="autoZero"/>
        <c:auto val="1"/>
        <c:lblOffset val="100"/>
        <c:noMultiLvlLbl val="0"/>
      </c:catAx>
      <c:valAx>
        <c:axId val="5823392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45218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MONDAY ENERGY PREDICTION (SUN+WIND+BATTERY)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Monday!$A$5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Monday!$B$5:$Y$5</c:f>
              <c:numCache/>
            </c:numRef>
          </c:val>
          <c:smooth val="0"/>
        </c:ser>
        <c:ser>
          <c:idx val="1"/>
          <c:order val="1"/>
          <c:tx>
            <c:strRef>
              <c:f>Monday!$A$6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Monday!$B$6:$Y$6</c:f>
              <c:numCache/>
            </c:numRef>
          </c:val>
          <c:smooth val="0"/>
        </c:ser>
        <c:ser>
          <c:idx val="2"/>
          <c:order val="2"/>
          <c:tx>
            <c:strRef>
              <c:f>Monday!$A$7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Monday!$B$7:$Y$7</c:f>
              <c:numCache/>
            </c:numRef>
          </c:val>
          <c:smooth val="0"/>
        </c:ser>
        <c:ser>
          <c:idx val="3"/>
          <c:order val="3"/>
          <c:tx>
            <c:strRef>
              <c:f>Monday!$A$9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Monday!$B$9:$Y$9</c:f>
              <c:numCache/>
            </c:numRef>
          </c:val>
          <c:smooth val="0"/>
        </c:ser>
        <c:ser>
          <c:idx val="4"/>
          <c:order val="4"/>
          <c:tx>
            <c:strRef>
              <c:f>Monday!$A$11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Monday!$B$11:$Y$11</c:f>
              <c:numCache/>
            </c:numRef>
          </c:val>
          <c:smooth val="0"/>
        </c:ser>
        <c:ser>
          <c:idx val="5"/>
          <c:order val="5"/>
          <c:tx>
            <c:strRef>
              <c:f>Monday!$A$12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Monday!$B$12:$Y$12</c:f>
              <c:numCache/>
            </c:numRef>
          </c:val>
          <c:smooth val="0"/>
        </c:ser>
        <c:ser>
          <c:idx val="6"/>
          <c:order val="6"/>
          <c:tx>
            <c:strRef>
              <c:f>Monday!$A$14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Monday!$B$1:$Y$1</c:f>
              <c:strCache/>
            </c:strRef>
          </c:cat>
          <c:val>
            <c:numRef>
              <c:f>Monday!$B$14:$Y$14</c:f>
              <c:numCache/>
            </c:numRef>
          </c:val>
          <c:smooth val="0"/>
        </c:ser>
        <c:marker val="1"/>
        <c:axId val="27108612"/>
        <c:axId val="17229317"/>
      </c:lineChart>
      <c:catAx>
        <c:axId val="2710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29317"/>
        <c:crosses val="autoZero"/>
        <c:auto val="1"/>
        <c:lblOffset val="100"/>
        <c:noMultiLvlLbl val="0"/>
      </c:catAx>
      <c:valAx>
        <c:axId val="1722931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AmpsH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08612"/>
        <c:crossesAt val="1"/>
        <c:crossBetween val="between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12</xdr:col>
      <xdr:colOff>352425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1152525"/>
        <a:ext cx="109632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342900</xdr:colOff>
      <xdr:row>6</xdr:row>
      <xdr:rowOff>152400</xdr:rowOff>
    </xdr:from>
    <xdr:to>
      <xdr:col>26</xdr:col>
      <xdr:colOff>514350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10953750" y="1123950"/>
        <a:ext cx="1097280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40</xdr:row>
      <xdr:rowOff>95250</xdr:rowOff>
    </xdr:from>
    <xdr:to>
      <xdr:col>12</xdr:col>
      <xdr:colOff>352425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0" y="6572250"/>
        <a:ext cx="10963275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333375</xdr:colOff>
      <xdr:row>40</xdr:row>
      <xdr:rowOff>57150</xdr:rowOff>
    </xdr:from>
    <xdr:to>
      <xdr:col>26</xdr:col>
      <xdr:colOff>504825</xdr:colOff>
      <xdr:row>73</xdr:row>
      <xdr:rowOff>114300</xdr:rowOff>
    </xdr:to>
    <xdr:graphicFrame>
      <xdr:nvGraphicFramePr>
        <xdr:cNvPr id="4" name="Chart 4"/>
        <xdr:cNvGraphicFramePr/>
      </xdr:nvGraphicFramePr>
      <xdr:xfrm>
        <a:off x="10944225" y="6534150"/>
        <a:ext cx="10972800" cy="540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107</xdr:row>
      <xdr:rowOff>19050</xdr:rowOff>
    </xdr:from>
    <xdr:to>
      <xdr:col>12</xdr:col>
      <xdr:colOff>352425</xdr:colOff>
      <xdr:row>140</xdr:row>
      <xdr:rowOff>76200</xdr:rowOff>
    </xdr:to>
    <xdr:graphicFrame>
      <xdr:nvGraphicFramePr>
        <xdr:cNvPr id="5" name="Chart 5"/>
        <xdr:cNvGraphicFramePr/>
      </xdr:nvGraphicFramePr>
      <xdr:xfrm>
        <a:off x="0" y="17345025"/>
        <a:ext cx="10963275" cy="540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12</xdr:col>
      <xdr:colOff>333375</xdr:colOff>
      <xdr:row>107</xdr:row>
      <xdr:rowOff>19050</xdr:rowOff>
    </xdr:from>
    <xdr:to>
      <xdr:col>26</xdr:col>
      <xdr:colOff>504825</xdr:colOff>
      <xdr:row>140</xdr:row>
      <xdr:rowOff>76200</xdr:rowOff>
    </xdr:to>
    <xdr:graphicFrame>
      <xdr:nvGraphicFramePr>
        <xdr:cNvPr id="6" name="Chart 6"/>
        <xdr:cNvGraphicFramePr/>
      </xdr:nvGraphicFramePr>
      <xdr:xfrm>
        <a:off x="10944225" y="17345025"/>
        <a:ext cx="109728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0</xdr:colOff>
      <xdr:row>74</xdr:row>
      <xdr:rowOff>19050</xdr:rowOff>
    </xdr:from>
    <xdr:to>
      <xdr:col>12</xdr:col>
      <xdr:colOff>352425</xdr:colOff>
      <xdr:row>107</xdr:row>
      <xdr:rowOff>76200</xdr:rowOff>
    </xdr:to>
    <xdr:graphicFrame>
      <xdr:nvGraphicFramePr>
        <xdr:cNvPr id="7" name="Chart 7"/>
        <xdr:cNvGraphicFramePr/>
      </xdr:nvGraphicFramePr>
      <xdr:xfrm>
        <a:off x="0" y="12001500"/>
        <a:ext cx="10963275" cy="5400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12</xdr:col>
      <xdr:colOff>247650</xdr:colOff>
      <xdr:row>73</xdr:row>
      <xdr:rowOff>76200</xdr:rowOff>
    </xdr:from>
    <xdr:to>
      <xdr:col>26</xdr:col>
      <xdr:colOff>419100</xdr:colOff>
      <xdr:row>106</xdr:row>
      <xdr:rowOff>133350</xdr:rowOff>
    </xdr:to>
    <xdr:graphicFrame>
      <xdr:nvGraphicFramePr>
        <xdr:cNvPr id="8" name="Chart 8"/>
        <xdr:cNvGraphicFramePr/>
      </xdr:nvGraphicFramePr>
      <xdr:xfrm>
        <a:off x="10858500" y="11896725"/>
        <a:ext cx="10972800" cy="5400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14</xdr:row>
      <xdr:rowOff>104775</xdr:rowOff>
    </xdr:from>
    <xdr:to>
      <xdr:col>26</xdr:col>
      <xdr:colOff>238125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14650" y="2371725"/>
        <a:ext cx="109347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14</xdr:row>
      <xdr:rowOff>104775</xdr:rowOff>
    </xdr:from>
    <xdr:to>
      <xdr:col>26</xdr:col>
      <xdr:colOff>238125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14650" y="2371725"/>
        <a:ext cx="109347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14</xdr:row>
      <xdr:rowOff>104775</xdr:rowOff>
    </xdr:from>
    <xdr:to>
      <xdr:col>26</xdr:col>
      <xdr:colOff>238125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14650" y="2371725"/>
        <a:ext cx="109347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14</xdr:row>
      <xdr:rowOff>104775</xdr:rowOff>
    </xdr:from>
    <xdr:to>
      <xdr:col>26</xdr:col>
      <xdr:colOff>238125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14650" y="2371725"/>
        <a:ext cx="109347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14</xdr:row>
      <xdr:rowOff>104775</xdr:rowOff>
    </xdr:from>
    <xdr:to>
      <xdr:col>26</xdr:col>
      <xdr:colOff>238125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14650" y="2371725"/>
        <a:ext cx="109347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14</xdr:row>
      <xdr:rowOff>104775</xdr:rowOff>
    </xdr:from>
    <xdr:to>
      <xdr:col>26</xdr:col>
      <xdr:colOff>238125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14650" y="2371725"/>
        <a:ext cx="109347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14</xdr:row>
      <xdr:rowOff>104775</xdr:rowOff>
    </xdr:from>
    <xdr:to>
      <xdr:col>26</xdr:col>
      <xdr:colOff>238125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14650" y="2371725"/>
        <a:ext cx="109347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dguru.cz/fr/model_info.php?model=wrfeuh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58" zoomScaleNormal="58" workbookViewId="0" topLeftCell="A1">
      <selection activeCell="A26" sqref="A26"/>
    </sheetView>
  </sheetViews>
  <sheetFormatPr defaultColWidth="12.57421875" defaultRowHeight="12.75"/>
  <cols>
    <col min="1" max="1" width="29.57421875" style="0" customWidth="1"/>
    <col min="2" max="2" width="6.7109375" style="1" customWidth="1"/>
    <col min="3" max="19" width="5.28125" style="0" customWidth="1"/>
    <col min="20" max="16384" width="11.57421875" style="0" customWidth="1"/>
  </cols>
  <sheetData>
    <row r="1" spans="1:21" ht="30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6"/>
    </row>
    <row r="2" spans="1:21" ht="19.5" customHeight="1">
      <c r="A2" s="7" t="s">
        <v>1</v>
      </c>
      <c r="B2" s="8">
        <v>1</v>
      </c>
      <c r="C2" s="9">
        <v>3</v>
      </c>
      <c r="D2" s="9">
        <v>5</v>
      </c>
      <c r="E2" s="9">
        <v>7</v>
      </c>
      <c r="F2" s="9">
        <v>10</v>
      </c>
      <c r="G2" s="9">
        <v>11</v>
      </c>
      <c r="H2" s="9">
        <v>12</v>
      </c>
      <c r="I2" s="9">
        <v>13</v>
      </c>
      <c r="J2" s="9">
        <v>15</v>
      </c>
      <c r="K2" s="9">
        <v>20</v>
      </c>
      <c r="L2" s="9">
        <v>30</v>
      </c>
      <c r="M2" s="9">
        <v>40</v>
      </c>
      <c r="N2" s="9">
        <v>50</v>
      </c>
      <c r="O2" s="9">
        <v>60</v>
      </c>
      <c r="P2" s="9">
        <v>70</v>
      </c>
      <c r="Q2" s="9">
        <v>80</v>
      </c>
      <c r="R2" s="9">
        <v>90</v>
      </c>
      <c r="S2" s="10">
        <v>100</v>
      </c>
      <c r="T2" s="11"/>
      <c r="U2" s="11"/>
    </row>
    <row r="3" spans="1:21" ht="19.5" customHeight="1">
      <c r="A3" s="12" t="s">
        <v>2</v>
      </c>
      <c r="B3" s="13">
        <v>2.5</v>
      </c>
      <c r="C3" s="14">
        <v>3</v>
      </c>
      <c r="D3" s="14">
        <v>3.3</v>
      </c>
      <c r="E3" s="14">
        <v>3.6</v>
      </c>
      <c r="F3" s="14">
        <v>4.17</v>
      </c>
      <c r="G3" s="14">
        <v>4.3</v>
      </c>
      <c r="H3" s="14">
        <v>4.3</v>
      </c>
      <c r="I3" s="14">
        <v>8.75</v>
      </c>
      <c r="J3" s="14">
        <v>9.2</v>
      </c>
      <c r="K3" s="14">
        <v>10.1</v>
      </c>
      <c r="L3" s="14">
        <v>11.9</v>
      </c>
      <c r="M3" s="14">
        <v>13.25</v>
      </c>
      <c r="N3" s="14">
        <v>14.5</v>
      </c>
      <c r="O3" s="14">
        <v>15.76</v>
      </c>
      <c r="P3" s="14">
        <v>17.32</v>
      </c>
      <c r="Q3" s="14">
        <v>18.88</v>
      </c>
      <c r="R3" s="14">
        <v>20.44</v>
      </c>
      <c r="S3" s="14">
        <v>22</v>
      </c>
      <c r="T3" s="11"/>
      <c r="U3" s="11"/>
    </row>
    <row r="4" spans="1:21" ht="16.5">
      <c r="A4" s="15" t="s">
        <v>3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1"/>
      <c r="U4" s="11"/>
    </row>
    <row r="5" spans="1:21" ht="20.25" customHeight="1">
      <c r="A5" s="19" t="s">
        <v>4</v>
      </c>
      <c r="B5" s="20">
        <v>100</v>
      </c>
      <c r="C5" s="9"/>
      <c r="D5" s="9"/>
      <c r="E5" s="21">
        <f>HLOOKUP(B5,$B$2:$S$3,2)</f>
        <v>22</v>
      </c>
      <c r="F5" s="22" t="s">
        <v>5</v>
      </c>
      <c r="G5" s="9"/>
      <c r="H5" s="9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11"/>
      <c r="U5" s="11"/>
    </row>
    <row r="6" spans="1:21" ht="20.25" customHeight="1">
      <c r="A6" s="23" t="s">
        <v>7</v>
      </c>
      <c r="B6" s="20">
        <v>0.9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  <c r="T6" s="11"/>
      <c r="U6" s="11"/>
    </row>
    <row r="7" spans="1:21" ht="20.25" customHeight="1">
      <c r="A7" s="23" t="s">
        <v>9</v>
      </c>
      <c r="B7" s="20">
        <v>2.6</v>
      </c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11"/>
      <c r="U7" s="11"/>
    </row>
    <row r="8" spans="1:21" ht="20.25" customHeight="1">
      <c r="A8" s="23" t="s">
        <v>11</v>
      </c>
      <c r="B8" s="20">
        <v>0.7</v>
      </c>
      <c r="C8" s="24" t="s">
        <v>12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11"/>
      <c r="U8" s="11"/>
    </row>
    <row r="9" spans="1:21" ht="20.25" customHeight="1">
      <c r="A9" s="23" t="s">
        <v>13</v>
      </c>
      <c r="B9" s="20">
        <v>0.5</v>
      </c>
      <c r="C9" s="24" t="s">
        <v>14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11"/>
      <c r="U9" s="11"/>
    </row>
    <row r="10" spans="1:21" ht="24" customHeight="1">
      <c r="A10" s="26" t="s">
        <v>15</v>
      </c>
      <c r="B10" s="27">
        <f>(1-B8)*(B6+B7)+B9*B8*E5</f>
        <v>8.75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11"/>
      <c r="U10" s="11"/>
    </row>
    <row r="11" spans="1:21" ht="32.25" customHeight="1">
      <c r="A11" s="15" t="s">
        <v>16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11"/>
      <c r="U11" s="11"/>
    </row>
    <row r="12" spans="1:21" ht="19.5" customHeight="1">
      <c r="A12" s="23" t="s">
        <v>17</v>
      </c>
      <c r="B12" s="20">
        <v>3</v>
      </c>
      <c r="C12" s="24" t="s">
        <v>18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  <c r="T12" s="11"/>
      <c r="U12" s="11"/>
    </row>
    <row r="13" spans="1:21" ht="19.5" customHeight="1">
      <c r="A13" s="23" t="s">
        <v>19</v>
      </c>
      <c r="B13" s="20">
        <v>0.25</v>
      </c>
      <c r="C13" s="24" t="s">
        <v>20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11"/>
      <c r="U13" s="11"/>
    </row>
    <row r="14" spans="1:21" ht="19.5" customHeight="1">
      <c r="A14" s="23" t="s">
        <v>21</v>
      </c>
      <c r="B14" s="20">
        <v>1</v>
      </c>
      <c r="C14" s="24" t="s">
        <v>22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11"/>
      <c r="U14" s="11"/>
    </row>
    <row r="15" spans="1:21" ht="19.5" customHeight="1">
      <c r="A15" s="23" t="s">
        <v>23</v>
      </c>
      <c r="B15" s="20">
        <v>0.5</v>
      </c>
      <c r="C15" s="24" t="s">
        <v>24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11"/>
      <c r="U15" s="11"/>
    </row>
    <row r="16" spans="1:21" ht="19.5" customHeight="1">
      <c r="A16" s="23" t="s">
        <v>25</v>
      </c>
      <c r="B16" s="20">
        <v>0.5</v>
      </c>
      <c r="C16" s="24" t="s">
        <v>26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11"/>
      <c r="U16" s="11"/>
    </row>
    <row r="17" spans="1:21" ht="14.25">
      <c r="A17" s="26" t="s">
        <v>27</v>
      </c>
      <c r="B17" s="33">
        <f>SUM(B12:B16)</f>
        <v>5.25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11"/>
      <c r="U17" s="11"/>
    </row>
    <row r="18" spans="1:21" ht="30" customHeight="1">
      <c r="A18" s="15" t="s">
        <v>28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"/>
      <c r="U18" s="6"/>
    </row>
    <row r="19" spans="1:21" ht="16.5">
      <c r="A19" s="38"/>
      <c r="B19" s="39">
        <f>(B17+B10)</f>
        <v>14</v>
      </c>
      <c r="C19" s="40" t="s">
        <v>29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11"/>
      <c r="U19" s="11"/>
    </row>
    <row r="20" spans="1:21" ht="12.75">
      <c r="A20" s="11"/>
      <c r="B20" s="4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11"/>
      <c r="B21" s="4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2.75">
      <c r="U22" s="11"/>
    </row>
    <row r="23" ht="12.75">
      <c r="U23" s="11"/>
    </row>
    <row r="24" ht="12.75">
      <c r="U24" s="11"/>
    </row>
    <row r="25" ht="12.75">
      <c r="U25" s="11"/>
    </row>
    <row r="26" ht="12.75">
      <c r="U26" s="11"/>
    </row>
    <row r="27" ht="12.75">
      <c r="U27" s="11"/>
    </row>
    <row r="28" ht="12.75">
      <c r="U28" s="11"/>
    </row>
    <row r="29" ht="12.75">
      <c r="U29" s="11"/>
    </row>
    <row r="30" ht="12.75">
      <c r="U30" s="11"/>
    </row>
    <row r="31" ht="12.75">
      <c r="U31" s="11"/>
    </row>
  </sheetData>
  <printOptions/>
  <pageMargins left="0.39375" right="0.39375" top="0.63125" bottom="0.63125" header="0.39375" footer="0.39375"/>
  <pageSetup firstPageNumber="1" useFirstPageNumber="1"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="58" zoomScaleNormal="58" workbookViewId="0" topLeftCell="A1">
      <selection activeCell="A43" sqref="A43"/>
    </sheetView>
  </sheetViews>
  <sheetFormatPr defaultColWidth="12.57421875" defaultRowHeight="12.75"/>
  <cols>
    <col min="1" max="1" width="35.421875" style="0" customWidth="1"/>
    <col min="2" max="2" width="7.57421875" style="0" customWidth="1"/>
    <col min="3" max="19" width="6.421875" style="0" customWidth="1"/>
    <col min="20" max="25" width="6.7109375" style="0" customWidth="1"/>
    <col min="26" max="16384" width="11.57421875" style="0" customWidth="1"/>
  </cols>
  <sheetData>
    <row r="1" spans="2:25" ht="12.75">
      <c r="B1" s="75" t="s">
        <v>38</v>
      </c>
      <c r="C1" s="75" t="s">
        <v>39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45</v>
      </c>
      <c r="J1" s="75" t="s">
        <v>46</v>
      </c>
      <c r="K1" s="75" t="s">
        <v>47</v>
      </c>
      <c r="L1" s="75" t="s">
        <v>48</v>
      </c>
      <c r="M1" s="75" t="s">
        <v>49</v>
      </c>
      <c r="N1" s="75" t="s">
        <v>50</v>
      </c>
      <c r="O1" s="75" t="s">
        <v>51</v>
      </c>
      <c r="P1" s="75" t="s">
        <v>52</v>
      </c>
      <c r="Q1" s="75" t="s">
        <v>53</v>
      </c>
      <c r="R1" s="75" t="s">
        <v>54</v>
      </c>
      <c r="S1" s="75" t="s">
        <v>55</v>
      </c>
      <c r="T1" s="75" t="s">
        <v>56</v>
      </c>
      <c r="U1" s="75" t="s">
        <v>57</v>
      </c>
      <c r="V1" s="75" t="s">
        <v>58</v>
      </c>
      <c r="W1" s="75" t="s">
        <v>59</v>
      </c>
      <c r="X1" s="75" t="s">
        <v>60</v>
      </c>
      <c r="Y1" s="75" t="s">
        <v>61</v>
      </c>
    </row>
    <row r="2" spans="1:25" ht="12.75">
      <c r="A2" s="75" t="s">
        <v>109</v>
      </c>
      <c r="B2" s="75">
        <v>5</v>
      </c>
      <c r="C2" s="75">
        <v>4</v>
      </c>
      <c r="D2" s="75">
        <v>4</v>
      </c>
      <c r="E2" s="75">
        <v>4</v>
      </c>
      <c r="F2" s="75">
        <v>4</v>
      </c>
      <c r="G2" s="75">
        <v>4</v>
      </c>
      <c r="H2" s="75">
        <v>4</v>
      </c>
      <c r="I2" s="75">
        <v>4</v>
      </c>
      <c r="J2" s="75">
        <v>4</v>
      </c>
      <c r="K2" s="75">
        <v>3</v>
      </c>
      <c r="L2" s="75">
        <v>4</v>
      </c>
      <c r="M2" s="75">
        <v>5</v>
      </c>
      <c r="N2" s="75">
        <v>5</v>
      </c>
      <c r="O2" s="75">
        <v>4</v>
      </c>
      <c r="P2" s="75">
        <v>3</v>
      </c>
      <c r="Q2" s="75">
        <v>3</v>
      </c>
      <c r="R2" s="75">
        <v>2</v>
      </c>
      <c r="S2" s="75">
        <v>2</v>
      </c>
      <c r="T2" s="75">
        <v>1</v>
      </c>
      <c r="U2" s="75">
        <v>1</v>
      </c>
      <c r="V2" s="75">
        <v>0</v>
      </c>
      <c r="W2" s="75">
        <v>3</v>
      </c>
      <c r="X2" s="75">
        <v>4</v>
      </c>
      <c r="Y2" s="75">
        <v>4</v>
      </c>
    </row>
    <row r="3" spans="1:25" ht="12.75">
      <c r="A3" s="75" t="s">
        <v>106</v>
      </c>
      <c r="B3" s="75">
        <v>0</v>
      </c>
      <c r="C3" s="75">
        <v>0</v>
      </c>
      <c r="D3" s="75">
        <v>0</v>
      </c>
      <c r="E3" s="75">
        <v>0</v>
      </c>
      <c r="F3" s="75">
        <v>0</v>
      </c>
      <c r="G3" s="75">
        <v>0</v>
      </c>
      <c r="H3" s="75">
        <v>0</v>
      </c>
      <c r="I3" s="75">
        <v>6</v>
      </c>
      <c r="J3" s="75">
        <v>0</v>
      </c>
      <c r="K3" s="75">
        <v>0</v>
      </c>
      <c r="L3" s="75">
        <v>0</v>
      </c>
      <c r="M3" s="75">
        <v>26</v>
      </c>
      <c r="N3" s="75">
        <v>14</v>
      </c>
      <c r="O3" s="75">
        <v>43</v>
      </c>
      <c r="P3" s="75">
        <v>33</v>
      </c>
      <c r="Q3" s="75">
        <v>70</v>
      </c>
      <c r="R3" s="75">
        <v>81</v>
      </c>
      <c r="S3" s="75">
        <v>87</v>
      </c>
      <c r="T3" s="75">
        <v>93</v>
      </c>
      <c r="U3" s="75">
        <v>98</v>
      </c>
      <c r="V3" s="75">
        <v>97</v>
      </c>
      <c r="W3" s="75">
        <v>98</v>
      </c>
      <c r="X3" s="75">
        <v>100</v>
      </c>
      <c r="Y3" s="75">
        <v>100</v>
      </c>
    </row>
    <row r="4" spans="1:25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73" t="s">
        <v>96</v>
      </c>
      <c r="B5" s="74">
        <f>HLOOKUP(B$2,'GENERATOR DATA'!$C$8:$Z$9,2)</f>
        <v>1.98</v>
      </c>
      <c r="C5" s="74">
        <f>HLOOKUP(C$2,'GENERATOR DATA'!$C$8:$Z$9,2)</f>
        <v>1.2</v>
      </c>
      <c r="D5" s="74">
        <f>HLOOKUP(D$2,'GENERATOR DATA'!$C$8:$Z$9,2)</f>
        <v>1.2</v>
      </c>
      <c r="E5" s="74">
        <f>HLOOKUP(E$2,'GENERATOR DATA'!$C$8:$Z$9,2)</f>
        <v>1.2</v>
      </c>
      <c r="F5" s="74">
        <f>HLOOKUP(F$2,'GENERATOR DATA'!$C$8:$Z$9,2)</f>
        <v>1.2</v>
      </c>
      <c r="G5" s="74">
        <f>HLOOKUP(G$2,'GENERATOR DATA'!$C$8:$Z$9,2)</f>
        <v>1.2</v>
      </c>
      <c r="H5" s="74">
        <f>HLOOKUP(H$2,'GENERATOR DATA'!$C$8:$Z$9,2)</f>
        <v>1.2</v>
      </c>
      <c r="I5" s="74">
        <f>HLOOKUP(I$2,'GENERATOR DATA'!$C$8:$Z$9,2)</f>
        <v>1.2</v>
      </c>
      <c r="J5" s="74">
        <f>HLOOKUP(J$2,'GENERATOR DATA'!$C$8:$Z$9,2)</f>
        <v>1.2</v>
      </c>
      <c r="K5" s="74">
        <f>HLOOKUP(K$2,'GENERATOR DATA'!$C$8:$Z$9,2)</f>
        <v>0.5</v>
      </c>
      <c r="L5" s="74">
        <f>HLOOKUP(L$2,'GENERATOR DATA'!$C$8:$Z$9,2)</f>
        <v>1.2</v>
      </c>
      <c r="M5" s="74">
        <f>HLOOKUP(M$2,'GENERATOR DATA'!$C$8:$Z$9,2)</f>
        <v>1.98</v>
      </c>
      <c r="N5" s="74">
        <f>HLOOKUP(N$2,'GENERATOR DATA'!$C$8:$Z$9,2)</f>
        <v>1.98</v>
      </c>
      <c r="O5" s="74">
        <f>HLOOKUP(O$2,'GENERATOR DATA'!$C$8:$Z$9,2)</f>
        <v>1.2</v>
      </c>
      <c r="P5" s="74">
        <f>HLOOKUP(P$2,'GENERATOR DATA'!$C$8:$Z$9,2)</f>
        <v>0.5</v>
      </c>
      <c r="Q5" s="74">
        <f>HLOOKUP(Q$2,'GENERATOR DATA'!$C$8:$Z$9,2)</f>
        <v>0.5</v>
      </c>
      <c r="R5" s="74">
        <f>HLOOKUP(R$2,'GENERATOR DATA'!$C$8:$Z$9,2)</f>
        <v>0</v>
      </c>
      <c r="S5" s="74">
        <f>HLOOKUP(S$2,'GENERATOR DATA'!$C$8:$Z$9,2)</f>
        <v>0</v>
      </c>
      <c r="T5" s="74">
        <f>HLOOKUP(T$2,'GENERATOR DATA'!$C$8:$Z$9,2)</f>
        <v>0</v>
      </c>
      <c r="U5" s="74">
        <f>HLOOKUP(U$2,'GENERATOR DATA'!$C$8:$Z$9,2)</f>
        <v>0</v>
      </c>
      <c r="V5" s="74">
        <f>HLOOKUP(V$2,'GENERATOR DATA'!$C$8:$Z$9,2)</f>
        <v>0</v>
      </c>
      <c r="W5" s="74">
        <f>HLOOKUP(W$2,'GENERATOR DATA'!$C$8:$Z$9,2)</f>
        <v>0.5</v>
      </c>
      <c r="X5" s="74">
        <f>HLOOKUP(X$2,'GENERATOR DATA'!$C$8:$Z$9,2)</f>
        <v>1.2</v>
      </c>
      <c r="Y5" s="74">
        <f>HLOOKUP(Y$2,'GENERATOR DATA'!$C$8:$Z$9,2)</f>
        <v>1.2</v>
      </c>
    </row>
    <row r="6" spans="1:25" ht="12.75">
      <c r="A6" s="73" t="s">
        <v>97</v>
      </c>
      <c r="B6" s="74">
        <f>'GENERATOR DATA'!$B$3*'GENERATOR DATA'!$B$2*HLOOKUP(B$1,'GENERATOR DATA'!$C$4:$Z$5,2)*(0.1+0.009*(100-B$3))</f>
        <v>0</v>
      </c>
      <c r="C6" s="74">
        <f>'GENERATOR DATA'!$B$3*'GENERATOR DATA'!$B$2*HLOOKUP(C$1,'GENERATOR DATA'!$C$4:$Z$5,2)*(0.1+0.009*(100-C$3))</f>
        <v>0</v>
      </c>
      <c r="D6" s="74">
        <f>'GENERATOR DATA'!$B$3*'GENERATOR DATA'!$B$2*HLOOKUP(D$1,'GENERATOR DATA'!$C$4:$Z$5,2)*(0.1+0.009*(100-D$3))</f>
        <v>0</v>
      </c>
      <c r="E6" s="74">
        <f>'GENERATOR DATA'!$B$3*'GENERATOR DATA'!$B$2*HLOOKUP(E$1,'GENERATOR DATA'!$C$4:$Z$5,2)*(0.1+0.009*(100-E$3))</f>
        <v>0</v>
      </c>
      <c r="F6" s="74">
        <f>'GENERATOR DATA'!$B$3*'GENERATOR DATA'!$B$2*HLOOKUP(F$1,'GENERATOR DATA'!$C$4:$Z$5,2)*(0.1+0.009*(100-F$3))</f>
        <v>0</v>
      </c>
      <c r="G6" s="74">
        <f>'GENERATOR DATA'!$B$3*'GENERATOR DATA'!$B$2*HLOOKUP(G$1,'GENERATOR DATA'!$C$4:$Z$5,2)*(0.1+0.009*(100-G$3))</f>
        <v>0</v>
      </c>
      <c r="H6" s="74">
        <f>'GENERATOR DATA'!$B$3*'GENERATOR DATA'!$B$2*HLOOKUP(H$1,'GENERATOR DATA'!$C$4:$Z$5,2)*(0.1+0.009*(100-H$3))</f>
        <v>0</v>
      </c>
      <c r="I6" s="74">
        <f>'GENERATOR DATA'!$B$3*'GENERATOR DATA'!$B$2*HLOOKUP(I$1,'GENERATOR DATA'!$C$4:$Z$5,2)*(0.1+0.009*(100-I$3))</f>
        <v>8.041</v>
      </c>
      <c r="J6" s="74">
        <f>'GENERATOR DATA'!$B$3*'GENERATOR DATA'!$B$2*HLOOKUP(J$1,'GENERATOR DATA'!$C$4:$Z$5,2)*(0.1+0.009*(100-J$3))</f>
        <v>8.500000000000002</v>
      </c>
      <c r="K6" s="74">
        <f>'GENERATOR DATA'!$B$3*'GENERATOR DATA'!$B$2*HLOOKUP(K$1,'GENERATOR DATA'!$C$4:$Z$5,2)*(0.1+0.009*(100-K$3))</f>
        <v>8.500000000000002</v>
      </c>
      <c r="L6" s="74">
        <f>'GENERATOR DATA'!$B$3*'GENERATOR DATA'!$B$2*HLOOKUP(L$1,'GENERATOR DATA'!$C$4:$Z$5,2)*(0.1+0.009*(100-L$3))</f>
        <v>8.500000000000002</v>
      </c>
      <c r="M6" s="74">
        <f>'GENERATOR DATA'!$B$3*'GENERATOR DATA'!$B$2*HLOOKUP(M$1,'GENERATOR DATA'!$C$4:$Z$5,2)*(0.1+0.009*(100-M$3))</f>
        <v>6.511</v>
      </c>
      <c r="N6" s="74">
        <f>'GENERATOR DATA'!$B$3*'GENERATOR DATA'!$B$2*HLOOKUP(N$1,'GENERATOR DATA'!$C$4:$Z$5,2)*(0.1+0.009*(100-N$3))</f>
        <v>7.429000000000001</v>
      </c>
      <c r="O6" s="74">
        <f>'GENERATOR DATA'!$B$3*'GENERATOR DATA'!$B$2*HLOOKUP(O$1,'GENERATOR DATA'!$C$4:$Z$5,2)*(0.1+0.009*(100-O$3))</f>
        <v>5.2105</v>
      </c>
      <c r="P6" s="74">
        <f>'GENERATOR DATA'!$B$3*'GENERATOR DATA'!$B$2*HLOOKUP(P$1,'GENERATOR DATA'!$C$4:$Z$5,2)*(0.1+0.009*(100-P$3))</f>
        <v>5.9755</v>
      </c>
      <c r="Q6" s="74">
        <f>'GENERATOR DATA'!$B$3*'GENERATOR DATA'!$B$2*HLOOKUP(Q$1,'GENERATOR DATA'!$C$4:$Z$5,2)*(0.1+0.009*(100-Q$3))</f>
        <v>3.145</v>
      </c>
      <c r="R6" s="74">
        <f>'GENERATOR DATA'!$B$3*'GENERATOR DATA'!$B$2*HLOOKUP(R$1,'GENERATOR DATA'!$C$4:$Z$5,2)*(0.1+0.009*(100-R$3))</f>
        <v>2.3035</v>
      </c>
      <c r="S6" s="74">
        <f>'GENERATOR DATA'!$B$3*'GENERATOR DATA'!$B$2*HLOOKUP(S$1,'GENERATOR DATA'!$C$4:$Z$5,2)*(0.1+0.009*(100-S$3))</f>
        <v>1.8445000000000003</v>
      </c>
      <c r="T6" s="74">
        <f>'GENERATOR DATA'!$B$3*'GENERATOR DATA'!$B$2*HLOOKUP(T$1,'GENERATOR DATA'!$C$4:$Z$5,2)*(0.1+0.009*(100-T$3))</f>
        <v>0</v>
      </c>
      <c r="U6" s="74">
        <f>'GENERATOR DATA'!$B$3*'GENERATOR DATA'!$B$2*HLOOKUP(U$1,'GENERATOR DATA'!$C$4:$Z$5,2)*(0.1+0.009*(100-U$3))</f>
        <v>0</v>
      </c>
      <c r="V6" s="74">
        <f>'GENERATOR DATA'!$B$3*'GENERATOR DATA'!$B$2*HLOOKUP(V$1,'GENERATOR DATA'!$C$4:$Z$5,2)*(0.1+0.009*(100-V$3))</f>
        <v>0</v>
      </c>
      <c r="W6" s="74">
        <f>'GENERATOR DATA'!$B$3*'GENERATOR DATA'!$B$2*HLOOKUP(W$1,'GENERATOR DATA'!$C$4:$Z$5,2)*(0.1+0.009*(100-W$3))</f>
        <v>0</v>
      </c>
      <c r="X6" s="74">
        <f>'GENERATOR DATA'!$B$3*'GENERATOR DATA'!$B$2*HLOOKUP(X$1,'GENERATOR DATA'!$C$4:$Z$5,2)*(0.1+0.009*(100-X$3))</f>
        <v>0</v>
      </c>
      <c r="Y6" s="74">
        <f>'GENERATOR DATA'!$B$3*'GENERATOR DATA'!$B$2*HLOOKUP(Y$1,'GENERATOR DATA'!$C$4:$Z$5,2)*(0.1+0.009*(100-Y$3))</f>
        <v>0</v>
      </c>
    </row>
    <row r="7" spans="1:25" s="76" customFormat="1" ht="12.75">
      <c r="A7" s="73" t="s">
        <v>98</v>
      </c>
      <c r="B7" s="74">
        <f>B6+B5</f>
        <v>1.98</v>
      </c>
      <c r="C7" s="74">
        <f>C6+C5</f>
        <v>1.2</v>
      </c>
      <c r="D7" s="74">
        <f>D6+D5</f>
        <v>1.2</v>
      </c>
      <c r="E7" s="74">
        <f>E6+E5</f>
        <v>1.2</v>
      </c>
      <c r="F7" s="74">
        <f>F6+F5</f>
        <v>1.2</v>
      </c>
      <c r="G7" s="74">
        <f>G6+G5</f>
        <v>1.2</v>
      </c>
      <c r="H7" s="74">
        <f>H6+H5</f>
        <v>1.2</v>
      </c>
      <c r="I7" s="74">
        <f>I6+I5</f>
        <v>9.241</v>
      </c>
      <c r="J7" s="74">
        <f>J6+J5</f>
        <v>9.700000000000001</v>
      </c>
      <c r="K7" s="74">
        <f>K6+K5</f>
        <v>9.000000000000002</v>
      </c>
      <c r="L7" s="74">
        <f>L6+L5</f>
        <v>9.700000000000001</v>
      </c>
      <c r="M7" s="74">
        <f>M6+M5</f>
        <v>8.491</v>
      </c>
      <c r="N7" s="74">
        <f>N6+N5</f>
        <v>9.409</v>
      </c>
      <c r="O7" s="74">
        <f>O6+O5</f>
        <v>6.4105</v>
      </c>
      <c r="P7" s="74">
        <f>P6+P5</f>
        <v>6.4755</v>
      </c>
      <c r="Q7" s="74">
        <f>Q6+Q5</f>
        <v>3.645</v>
      </c>
      <c r="R7" s="74">
        <f>R6+R5</f>
        <v>2.3035</v>
      </c>
      <c r="S7" s="74">
        <f>S6+S5</f>
        <v>1.8445000000000003</v>
      </c>
      <c r="T7" s="74">
        <f>T6+T5</f>
        <v>0</v>
      </c>
      <c r="U7" s="74">
        <f>U6+U5</f>
        <v>0</v>
      </c>
      <c r="V7" s="74">
        <f>V6+V5</f>
        <v>0</v>
      </c>
      <c r="W7" s="74">
        <f>W6+W5</f>
        <v>0.5</v>
      </c>
      <c r="X7" s="74">
        <f>X6+X5</f>
        <v>1.2</v>
      </c>
      <c r="Y7" s="74">
        <f>Y6+Y5</f>
        <v>1.2</v>
      </c>
    </row>
    <row r="8" spans="1:25" s="76" customFormat="1" ht="12.75">
      <c r="A8" s="73" t="s">
        <v>99</v>
      </c>
      <c r="B8" s="74">
        <f>B7</f>
        <v>1.98</v>
      </c>
      <c r="C8" s="74">
        <f>C7+B8</f>
        <v>3.1799999999999997</v>
      </c>
      <c r="D8" s="74">
        <f>D7+C8</f>
        <v>4.38</v>
      </c>
      <c r="E8" s="74">
        <f>E7+D8</f>
        <v>5.58</v>
      </c>
      <c r="F8" s="74">
        <f>F7+E8</f>
        <v>6.78</v>
      </c>
      <c r="G8" s="74">
        <f>G7+F8</f>
        <v>7.98</v>
      </c>
      <c r="H8" s="74">
        <f>H7+G8</f>
        <v>9.18</v>
      </c>
      <c r="I8" s="74">
        <f>I7+H8</f>
        <v>18.421</v>
      </c>
      <c r="J8" s="74">
        <f>J7+I8</f>
        <v>28.121000000000002</v>
      </c>
      <c r="K8" s="74">
        <f>K7+J8</f>
        <v>37.121</v>
      </c>
      <c r="L8" s="74">
        <f>L7+K8</f>
        <v>46.821000000000005</v>
      </c>
      <c r="M8" s="74">
        <f>M7+L8</f>
        <v>55.312000000000005</v>
      </c>
      <c r="N8" s="74">
        <f>N7+M8</f>
        <v>64.721</v>
      </c>
      <c r="O8" s="74">
        <f>O7+N8</f>
        <v>71.1315</v>
      </c>
      <c r="P8" s="74">
        <f>P7+O8</f>
        <v>77.607</v>
      </c>
      <c r="Q8" s="74">
        <f>Q7+P8</f>
        <v>81.252</v>
      </c>
      <c r="R8" s="74">
        <f>R7+Q8</f>
        <v>83.5555</v>
      </c>
      <c r="S8" s="74">
        <f>S7+R8</f>
        <v>85.39999999999999</v>
      </c>
      <c r="T8" s="74">
        <f>T7+S8</f>
        <v>85.39999999999999</v>
      </c>
      <c r="U8" s="74">
        <f>U7+T8</f>
        <v>85.39999999999999</v>
      </c>
      <c r="V8" s="74">
        <f>V7+U8</f>
        <v>85.39999999999999</v>
      </c>
      <c r="W8" s="74">
        <f>W7+V8</f>
        <v>85.89999999999999</v>
      </c>
      <c r="X8" s="74">
        <f>X7+W8</f>
        <v>87.1</v>
      </c>
      <c r="Y8" s="74">
        <f>Y7+X8</f>
        <v>88.3</v>
      </c>
    </row>
    <row r="9" spans="1:25" s="76" customFormat="1" ht="12.75">
      <c r="A9" s="73" t="s">
        <v>100</v>
      </c>
      <c r="B9" s="74">
        <f>B8/10</f>
        <v>0.198</v>
      </c>
      <c r="C9" s="74">
        <f>C8/10</f>
        <v>0.31799999999999995</v>
      </c>
      <c r="D9" s="74">
        <f>D8/10</f>
        <v>0.438</v>
      </c>
      <c r="E9" s="74">
        <f>E8/10</f>
        <v>0.558</v>
      </c>
      <c r="F9" s="74">
        <f>F8/10</f>
        <v>0.678</v>
      </c>
      <c r="G9" s="74">
        <f>G8/10</f>
        <v>0.798</v>
      </c>
      <c r="H9" s="74">
        <f>H8/10</f>
        <v>0.9179999999999999</v>
      </c>
      <c r="I9" s="74">
        <f>I8/10</f>
        <v>1.8420999999999998</v>
      </c>
      <c r="J9" s="74">
        <f>J8/10</f>
        <v>2.8121</v>
      </c>
      <c r="K9" s="74">
        <f>K8/10</f>
        <v>3.7121000000000004</v>
      </c>
      <c r="L9" s="74">
        <f>L8/10</f>
        <v>4.6821</v>
      </c>
      <c r="M9" s="74">
        <f>M8/10</f>
        <v>5.5312</v>
      </c>
      <c r="N9" s="74">
        <f>N8/10</f>
        <v>6.4721</v>
      </c>
      <c r="O9" s="74">
        <f>O8/10</f>
        <v>7.11315</v>
      </c>
      <c r="P9" s="74">
        <f>P8/10</f>
        <v>7.7607</v>
      </c>
      <c r="Q9" s="74">
        <f>Q8/10</f>
        <v>8.1252</v>
      </c>
      <c r="R9" s="74">
        <f>R8/10</f>
        <v>8.35555</v>
      </c>
      <c r="S9" s="74">
        <f>S8/10</f>
        <v>8.54</v>
      </c>
      <c r="T9" s="74">
        <f>T8/10</f>
        <v>8.54</v>
      </c>
      <c r="U9" s="74">
        <f>U8/10</f>
        <v>8.54</v>
      </c>
      <c r="V9" s="74">
        <f>V8/10</f>
        <v>8.54</v>
      </c>
      <c r="W9" s="74">
        <f>W8/10</f>
        <v>8.59</v>
      </c>
      <c r="X9" s="74">
        <f>X8/10</f>
        <v>8.709999999999999</v>
      </c>
      <c r="Y9" s="74">
        <f>Y8/10</f>
        <v>8.83</v>
      </c>
    </row>
    <row r="10" spans="2:25" s="76" customFormat="1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>
      <c r="A11" s="73" t="s">
        <v>101</v>
      </c>
      <c r="B11" s="73">
        <f>'GENERATOR DATA'!C19</f>
        <v>14</v>
      </c>
      <c r="C11" s="73">
        <f>'GENERATOR DATA'!D19</f>
        <v>14</v>
      </c>
      <c r="D11" s="73">
        <f>'GENERATOR DATA'!E19</f>
        <v>14</v>
      </c>
      <c r="E11" s="73">
        <f>'GENERATOR DATA'!F19</f>
        <v>14</v>
      </c>
      <c r="F11" s="73">
        <f>'GENERATOR DATA'!G19</f>
        <v>14</v>
      </c>
      <c r="G11" s="73">
        <f>'GENERATOR DATA'!H19</f>
        <v>14</v>
      </c>
      <c r="H11" s="73">
        <f>'GENERATOR DATA'!I19</f>
        <v>14</v>
      </c>
      <c r="I11" s="73">
        <f>'GENERATOR DATA'!J19</f>
        <v>14</v>
      </c>
      <c r="J11" s="73">
        <f>'GENERATOR DATA'!K19</f>
        <v>14</v>
      </c>
      <c r="K11" s="73">
        <f>'GENERATOR DATA'!L19</f>
        <v>14</v>
      </c>
      <c r="L11" s="73">
        <f>'GENERATOR DATA'!M19</f>
        <v>14</v>
      </c>
      <c r="M11" s="73">
        <f>'GENERATOR DATA'!N19</f>
        <v>14</v>
      </c>
      <c r="N11" s="73">
        <f>'GENERATOR DATA'!O19</f>
        <v>14</v>
      </c>
      <c r="O11" s="73">
        <f>'GENERATOR DATA'!P19</f>
        <v>14</v>
      </c>
      <c r="P11" s="73">
        <f>'GENERATOR DATA'!Q19</f>
        <v>14</v>
      </c>
      <c r="Q11" s="73">
        <f>'GENERATOR DATA'!R19</f>
        <v>14</v>
      </c>
      <c r="R11" s="73">
        <f>'GENERATOR DATA'!S19</f>
        <v>14</v>
      </c>
      <c r="S11" s="73">
        <f>'GENERATOR DATA'!T19</f>
        <v>14</v>
      </c>
      <c r="T11" s="73">
        <f>'GENERATOR DATA'!U19</f>
        <v>14</v>
      </c>
      <c r="U11" s="73">
        <f>'GENERATOR DATA'!V19</f>
        <v>14</v>
      </c>
      <c r="V11" s="73">
        <f>'GENERATOR DATA'!W19</f>
        <v>14</v>
      </c>
      <c r="W11" s="73">
        <f>'GENERATOR DATA'!X19</f>
        <v>14</v>
      </c>
      <c r="X11" s="73">
        <f>'GENERATOR DATA'!Y19</f>
        <v>14</v>
      </c>
      <c r="Y11" s="73">
        <f>'GENERATOR DATA'!Z19</f>
        <v>14</v>
      </c>
    </row>
    <row r="12" spans="1:25" ht="12.75">
      <c r="A12" s="73" t="s">
        <v>102</v>
      </c>
      <c r="B12" s="73">
        <f>'GENERATOR DATA'!$B$14/10</f>
        <v>28.5</v>
      </c>
      <c r="C12" s="73">
        <f>'GENERATOR DATA'!$B$14/10</f>
        <v>28.5</v>
      </c>
      <c r="D12" s="73">
        <f>'GENERATOR DATA'!$B$14/10</f>
        <v>28.5</v>
      </c>
      <c r="E12" s="73">
        <f>'GENERATOR DATA'!$B$14/10</f>
        <v>28.5</v>
      </c>
      <c r="F12" s="73">
        <f>'GENERATOR DATA'!$B$14/10</f>
        <v>28.5</v>
      </c>
      <c r="G12" s="73">
        <f>'GENERATOR DATA'!$B$14/10</f>
        <v>28.5</v>
      </c>
      <c r="H12" s="73">
        <f>'GENERATOR DATA'!$B$14/10</f>
        <v>28.5</v>
      </c>
      <c r="I12" s="73">
        <f>'GENERATOR DATA'!$B$14/10</f>
        <v>28.5</v>
      </c>
      <c r="J12" s="73">
        <f>'GENERATOR DATA'!$B$14/10</f>
        <v>28.5</v>
      </c>
      <c r="K12" s="73">
        <f>'GENERATOR DATA'!$B$14/10</f>
        <v>28.5</v>
      </c>
      <c r="L12" s="73">
        <f>'GENERATOR DATA'!$B$14/10</f>
        <v>28.5</v>
      </c>
      <c r="M12" s="73">
        <f>'GENERATOR DATA'!$B$14/10</f>
        <v>28.5</v>
      </c>
      <c r="N12" s="73">
        <f>'GENERATOR DATA'!$B$14/10</f>
        <v>28.5</v>
      </c>
      <c r="O12" s="73">
        <f>'GENERATOR DATA'!$B$14/10</f>
        <v>28.5</v>
      </c>
      <c r="P12" s="73">
        <f>'GENERATOR DATA'!$B$14/10</f>
        <v>28.5</v>
      </c>
      <c r="Q12" s="73">
        <f>'GENERATOR DATA'!$B$14/10</f>
        <v>28.5</v>
      </c>
      <c r="R12" s="73">
        <f>'GENERATOR DATA'!$B$14/10</f>
        <v>28.5</v>
      </c>
      <c r="S12" s="73">
        <f>'GENERATOR DATA'!$B$14/10</f>
        <v>28.5</v>
      </c>
      <c r="T12" s="73">
        <f>'GENERATOR DATA'!$B$14/10</f>
        <v>28.5</v>
      </c>
      <c r="U12" s="73">
        <f>'GENERATOR DATA'!$B$14/10</f>
        <v>28.5</v>
      </c>
      <c r="V12" s="73">
        <f>'GENERATOR DATA'!$B$14/10</f>
        <v>28.5</v>
      </c>
      <c r="W12" s="73">
        <f>'GENERATOR DATA'!$B$14/10</f>
        <v>28.5</v>
      </c>
      <c r="X12" s="73">
        <f>'GENERATOR DATA'!$B$14/10</f>
        <v>28.5</v>
      </c>
      <c r="Y12" s="73">
        <f>'GENERATOR DATA'!$B$14/10</f>
        <v>28.5</v>
      </c>
    </row>
    <row r="13" spans="1:25" ht="12.75">
      <c r="A13" s="73" t="s">
        <v>103</v>
      </c>
      <c r="B13" s="74">
        <f>'GENERATOR DATA'!$B$14</f>
        <v>285</v>
      </c>
      <c r="C13" s="74">
        <f>'GENERATOR DATA'!$B$14-SUM($B$11:C11)+SUM($B$7:C7)</f>
        <v>260.18</v>
      </c>
      <c r="D13" s="74">
        <f>'GENERATOR DATA'!$B$14-SUM($B$11:D11)+SUM($B$7:D7)</f>
        <v>247.38</v>
      </c>
      <c r="E13" s="74">
        <f>'GENERATOR DATA'!$B$14-SUM($B$11:E11)+SUM($B$7:E7)</f>
        <v>234.58</v>
      </c>
      <c r="F13" s="74">
        <f>'GENERATOR DATA'!$B$14-SUM($B$11:F11)+SUM($B$7:F7)</f>
        <v>221.78</v>
      </c>
      <c r="G13" s="74">
        <f>'GENERATOR DATA'!$B$14-SUM($B$11:G11)+SUM($B$7:G7)</f>
        <v>208.98</v>
      </c>
      <c r="H13" s="74">
        <f>'GENERATOR DATA'!$B$14-SUM($B$11:H11)+SUM($B$7:H7)</f>
        <v>196.18</v>
      </c>
      <c r="I13" s="74">
        <f>'GENERATOR DATA'!$B$14-SUM($B$11:I11)+SUM($B$7:I7)</f>
        <v>191.421</v>
      </c>
      <c r="J13" s="74">
        <f>'GENERATOR DATA'!$B$14-SUM($B$11:J11)+SUM($B$7:J7)</f>
        <v>187.121</v>
      </c>
      <c r="K13" s="74">
        <f>'GENERATOR DATA'!$B$14-SUM($B$11:K11)+SUM($B$7:K7)</f>
        <v>182.12099999999998</v>
      </c>
      <c r="L13" s="74">
        <f>'GENERATOR DATA'!$B$14-SUM($B$11:L11)+SUM($B$7:L7)</f>
        <v>177.821</v>
      </c>
      <c r="M13" s="74">
        <f>'GENERATOR DATA'!$B$14-SUM($B$11:M11)+SUM($B$7:M7)</f>
        <v>172.312</v>
      </c>
      <c r="N13" s="74">
        <f>'GENERATOR DATA'!$B$14-SUM($B$11:N11)+SUM($B$7:N7)</f>
        <v>167.721</v>
      </c>
      <c r="O13" s="74">
        <f>'GENERATOR DATA'!$B$14-SUM($B$11:O11)+SUM($B$7:O7)</f>
        <v>160.13150000000002</v>
      </c>
      <c r="P13" s="74">
        <f>'GENERATOR DATA'!$B$14-SUM($B$11:P11)+SUM($B$7:P7)</f>
        <v>152.607</v>
      </c>
      <c r="Q13" s="74">
        <f>'GENERATOR DATA'!$B$14-SUM($B$11:Q11)+SUM($B$7:Q7)</f>
        <v>142.252</v>
      </c>
      <c r="R13" s="74">
        <f>'GENERATOR DATA'!$B$14-SUM($B$11:R11)+SUM($B$7:R7)</f>
        <v>130.5555</v>
      </c>
      <c r="S13" s="74">
        <f>'GENERATOR DATA'!$B$14-SUM($B$11:S11)+SUM($B$7:S7)</f>
        <v>118.39999999999999</v>
      </c>
      <c r="T13" s="74">
        <f>'GENERATOR DATA'!$B$14-SUM($B$11:T11)+SUM($B$7:T7)</f>
        <v>104.39999999999999</v>
      </c>
      <c r="U13" s="74">
        <f>'GENERATOR DATA'!$B$14-SUM($B$11:U11)+SUM($B$7:U7)</f>
        <v>90.39999999999999</v>
      </c>
      <c r="V13" s="74">
        <f>'GENERATOR DATA'!$B$14-SUM($B$11:V11)+SUM($B$7:V7)</f>
        <v>76.39999999999999</v>
      </c>
      <c r="W13" s="74">
        <f>'GENERATOR DATA'!$B$14-SUM($B$11:W11)+SUM($B$7:W7)</f>
        <v>62.89999999999999</v>
      </c>
      <c r="X13" s="74">
        <f>'GENERATOR DATA'!$B$14-SUM($B$11:X11)+SUM($B$7:X7)</f>
        <v>50.099999999999994</v>
      </c>
      <c r="Y13" s="74">
        <f>'GENERATOR DATA'!$B$14-SUM($B$11:Y11)+SUM($B$7:Y7)</f>
        <v>37.3</v>
      </c>
    </row>
    <row r="14" spans="1:25" ht="12.75">
      <c r="A14" s="73" t="s">
        <v>104</v>
      </c>
      <c r="B14" s="74">
        <f>B13/10</f>
        <v>28.5</v>
      </c>
      <c r="C14" s="74">
        <f>C13/10</f>
        <v>26.018</v>
      </c>
      <c r="D14" s="74">
        <f>D13/10</f>
        <v>24.738</v>
      </c>
      <c r="E14" s="74">
        <f>E13/10</f>
        <v>23.458000000000002</v>
      </c>
      <c r="F14" s="74">
        <f>F13/10</f>
        <v>22.178</v>
      </c>
      <c r="G14" s="74">
        <f>G13/10</f>
        <v>20.898</v>
      </c>
      <c r="H14" s="74">
        <f>H13/10</f>
        <v>19.618000000000002</v>
      </c>
      <c r="I14" s="74">
        <f>I13/10</f>
        <v>19.1421</v>
      </c>
      <c r="J14" s="74">
        <f>J13/10</f>
        <v>18.7121</v>
      </c>
      <c r="K14" s="74">
        <f>K13/10</f>
        <v>18.2121</v>
      </c>
      <c r="L14" s="74">
        <f>L13/10</f>
        <v>17.7821</v>
      </c>
      <c r="M14" s="74">
        <f>M13/10</f>
        <v>17.2312</v>
      </c>
      <c r="N14" s="74">
        <f>N13/10</f>
        <v>16.772100000000002</v>
      </c>
      <c r="O14" s="74">
        <f>O13/10</f>
        <v>16.013150000000003</v>
      </c>
      <c r="P14" s="74">
        <f>P13/10</f>
        <v>15.2607</v>
      </c>
      <c r="Q14" s="74">
        <f>Q13/10</f>
        <v>14.225200000000001</v>
      </c>
      <c r="R14" s="74">
        <f>R13/10</f>
        <v>13.05555</v>
      </c>
      <c r="S14" s="74">
        <f>S13/10</f>
        <v>11.84</v>
      </c>
      <c r="T14" s="74">
        <f>T13/10</f>
        <v>10.44</v>
      </c>
      <c r="U14" s="74">
        <f>U13/10</f>
        <v>9.04</v>
      </c>
      <c r="V14" s="74">
        <f>V13/10</f>
        <v>7.639999999999999</v>
      </c>
      <c r="W14" s="74">
        <f>W13/10</f>
        <v>6.289999999999999</v>
      </c>
      <c r="X14" s="74">
        <f>X13/10</f>
        <v>5.01</v>
      </c>
      <c r="Y14" s="74">
        <f>Y13/10</f>
        <v>3.7299999999999995</v>
      </c>
    </row>
    <row r="15" spans="1:25" ht="12.75">
      <c r="A15" s="73"/>
      <c r="B15" s="7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" ht="12.75">
      <c r="A16" s="73" t="s">
        <v>89</v>
      </c>
      <c r="B16" s="74">
        <f>SUM(B5:Y5)</f>
        <v>22.34</v>
      </c>
    </row>
    <row r="17" spans="1:2" ht="12.75">
      <c r="A17" s="73" t="s">
        <v>90</v>
      </c>
      <c r="B17" s="74">
        <f>SUM(B6:Y6)</f>
        <v>65.96000000000001</v>
      </c>
    </row>
    <row r="18" spans="1:2" ht="12.75">
      <c r="A18" s="73" t="s">
        <v>99</v>
      </c>
      <c r="B18" s="74">
        <f>SUM(B7:Y7)</f>
        <v>88.3</v>
      </c>
    </row>
    <row r="19" spans="1:2" ht="12.75">
      <c r="A19" s="73" t="s">
        <v>91</v>
      </c>
      <c r="B19" s="74">
        <f>B18+B13</f>
        <v>373.3</v>
      </c>
    </row>
    <row r="20" spans="1:2" ht="12.75">
      <c r="A20" s="73" t="s">
        <v>92</v>
      </c>
      <c r="B20" s="74">
        <f>SUM(B11:Y11)</f>
        <v>336</v>
      </c>
    </row>
    <row r="21" spans="1:2" ht="12.75">
      <c r="A21" s="73" t="s">
        <v>93</v>
      </c>
      <c r="B21" s="74">
        <f>B19-B20</f>
        <v>37.30000000000001</v>
      </c>
    </row>
  </sheetData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"/>
  <sheetViews>
    <sheetView zoomScale="58" zoomScaleNormal="58" workbookViewId="0" topLeftCell="A1">
      <selection activeCell="B4" sqref="B4"/>
    </sheetView>
  </sheetViews>
  <sheetFormatPr defaultColWidth="12.57421875" defaultRowHeight="12.75"/>
  <cols>
    <col min="1" max="16384" width="11.57421875" style="0" customWidth="1"/>
  </cols>
  <sheetData>
    <row r="1" spans="1:41" ht="23.25" customHeight="1">
      <c r="A1" s="81" t="s">
        <v>110</v>
      </c>
      <c r="B1" s="75" t="s">
        <v>111</v>
      </c>
      <c r="C1" s="75" t="s">
        <v>111</v>
      </c>
      <c r="D1" s="75" t="s">
        <v>111</v>
      </c>
      <c r="E1" s="75" t="s">
        <v>111</v>
      </c>
      <c r="F1" s="75" t="s">
        <v>111</v>
      </c>
      <c r="G1" s="75" t="s">
        <v>111</v>
      </c>
      <c r="H1" s="75" t="s">
        <v>111</v>
      </c>
      <c r="I1" s="75" t="s">
        <v>111</v>
      </c>
      <c r="J1" s="75" t="s">
        <v>111</v>
      </c>
      <c r="K1" s="75" t="s">
        <v>111</v>
      </c>
      <c r="L1" s="75" t="s">
        <v>111</v>
      </c>
      <c r="M1" s="75" t="s">
        <v>111</v>
      </c>
      <c r="N1" s="75" t="s">
        <v>111</v>
      </c>
      <c r="O1" s="75" t="s">
        <v>111</v>
      </c>
      <c r="P1" s="75" t="s">
        <v>111</v>
      </c>
      <c r="Q1" s="75" t="s">
        <v>111</v>
      </c>
      <c r="R1" s="75" t="s">
        <v>111</v>
      </c>
      <c r="S1" s="75" t="s">
        <v>111</v>
      </c>
      <c r="T1" s="75" t="s">
        <v>111</v>
      </c>
      <c r="U1" s="75" t="s">
        <v>111</v>
      </c>
      <c r="V1" s="75" t="s">
        <v>111</v>
      </c>
      <c r="W1" s="75" t="s">
        <v>111</v>
      </c>
      <c r="X1" s="75" t="s">
        <v>111</v>
      </c>
      <c r="Y1" s="75" t="s">
        <v>112</v>
      </c>
      <c r="Z1" s="75" t="s">
        <v>112</v>
      </c>
      <c r="AA1" s="75" t="s">
        <v>112</v>
      </c>
      <c r="AB1" s="75" t="s">
        <v>112</v>
      </c>
      <c r="AC1" s="75" t="s">
        <v>112</v>
      </c>
      <c r="AD1" s="75" t="s">
        <v>112</v>
      </c>
      <c r="AE1" s="75" t="s">
        <v>112</v>
      </c>
      <c r="AF1" s="75" t="s">
        <v>112</v>
      </c>
      <c r="AG1" s="75" t="s">
        <v>112</v>
      </c>
      <c r="AH1" s="75" t="s">
        <v>112</v>
      </c>
      <c r="AI1" s="75" t="s">
        <v>112</v>
      </c>
      <c r="AJ1" s="75" t="s">
        <v>112</v>
      </c>
      <c r="AK1" s="75" t="s">
        <v>112</v>
      </c>
      <c r="AL1" s="75" t="s">
        <v>112</v>
      </c>
      <c r="AM1" s="75" t="s">
        <v>112</v>
      </c>
      <c r="AN1" s="75" t="s">
        <v>112</v>
      </c>
      <c r="AO1" s="75" t="s">
        <v>112</v>
      </c>
    </row>
    <row r="2" spans="1:41" ht="12.75">
      <c r="A2" s="81"/>
      <c r="B2" s="75" t="s">
        <v>39</v>
      </c>
      <c r="C2" s="75" t="s">
        <v>40</v>
      </c>
      <c r="D2" s="75" t="s">
        <v>41</v>
      </c>
      <c r="E2" s="75" t="s">
        <v>42</v>
      </c>
      <c r="F2" s="75" t="s">
        <v>43</v>
      </c>
      <c r="G2" s="75" t="s">
        <v>44</v>
      </c>
      <c r="H2" s="75" t="s">
        <v>45</v>
      </c>
      <c r="I2" s="75" t="s">
        <v>46</v>
      </c>
      <c r="J2" s="75" t="s">
        <v>47</v>
      </c>
      <c r="K2" s="75" t="s">
        <v>48</v>
      </c>
      <c r="L2" s="75" t="s">
        <v>49</v>
      </c>
      <c r="M2" s="75" t="s">
        <v>50</v>
      </c>
      <c r="N2" s="75" t="s">
        <v>51</v>
      </c>
      <c r="O2" s="75" t="s">
        <v>52</v>
      </c>
      <c r="P2" s="75" t="s">
        <v>53</v>
      </c>
      <c r="Q2" s="75" t="s">
        <v>54</v>
      </c>
      <c r="R2" s="75" t="s">
        <v>55</v>
      </c>
      <c r="S2" s="75" t="s">
        <v>56</v>
      </c>
      <c r="T2" s="75" t="s">
        <v>57</v>
      </c>
      <c r="U2" s="75" t="s">
        <v>58</v>
      </c>
      <c r="V2" s="75" t="s">
        <v>59</v>
      </c>
      <c r="W2" s="75" t="s">
        <v>60</v>
      </c>
      <c r="X2" s="75" t="s">
        <v>61</v>
      </c>
      <c r="Y2" s="75" t="s">
        <v>38</v>
      </c>
      <c r="Z2" s="75" t="s">
        <v>39</v>
      </c>
      <c r="AA2" s="75" t="s">
        <v>40</v>
      </c>
      <c r="AB2" s="75" t="s">
        <v>41</v>
      </c>
      <c r="AC2" s="75" t="s">
        <v>42</v>
      </c>
      <c r="AD2" s="75" t="s">
        <v>43</v>
      </c>
      <c r="AE2" s="75" t="s">
        <v>44</v>
      </c>
      <c r="AF2" s="75" t="s">
        <v>45</v>
      </c>
      <c r="AG2" s="75" t="s">
        <v>46</v>
      </c>
      <c r="AH2" s="75" t="s">
        <v>47</v>
      </c>
      <c r="AI2" s="75" t="s">
        <v>48</v>
      </c>
      <c r="AJ2" s="75" t="s">
        <v>49</v>
      </c>
      <c r="AK2" s="75" t="s">
        <v>50</v>
      </c>
      <c r="AL2" s="75" t="s">
        <v>51</v>
      </c>
      <c r="AM2" s="75" t="s">
        <v>52</v>
      </c>
      <c r="AN2" s="75" t="s">
        <v>53</v>
      </c>
      <c r="AO2" s="75" t="s">
        <v>54</v>
      </c>
    </row>
    <row r="3" spans="1:41" ht="23.25">
      <c r="A3" s="75" t="s">
        <v>109</v>
      </c>
      <c r="B3" s="75">
        <v>4</v>
      </c>
      <c r="C3" s="75">
        <v>4</v>
      </c>
      <c r="D3" s="75">
        <v>4</v>
      </c>
      <c r="E3" s="75">
        <v>4</v>
      </c>
      <c r="F3" s="75">
        <v>4</v>
      </c>
      <c r="G3" s="75">
        <v>4</v>
      </c>
      <c r="H3" s="75">
        <v>4</v>
      </c>
      <c r="I3" s="75">
        <v>4</v>
      </c>
      <c r="J3" s="75">
        <v>3</v>
      </c>
      <c r="K3" s="75">
        <v>4</v>
      </c>
      <c r="L3" s="75">
        <v>5</v>
      </c>
      <c r="M3" s="75">
        <v>5</v>
      </c>
      <c r="N3" s="75">
        <v>4</v>
      </c>
      <c r="O3" s="75">
        <v>3</v>
      </c>
      <c r="P3" s="75">
        <v>3</v>
      </c>
      <c r="Q3" s="75">
        <v>2</v>
      </c>
      <c r="R3" s="75">
        <v>2</v>
      </c>
      <c r="S3" s="75">
        <v>1</v>
      </c>
      <c r="T3" s="75">
        <v>1</v>
      </c>
      <c r="U3" s="75">
        <v>0</v>
      </c>
      <c r="V3" s="75">
        <v>3</v>
      </c>
      <c r="W3" s="75">
        <v>4</v>
      </c>
      <c r="X3" s="75">
        <v>4</v>
      </c>
      <c r="Y3" s="75">
        <v>4</v>
      </c>
      <c r="Z3" s="75">
        <v>4</v>
      </c>
      <c r="AA3" s="75">
        <v>4</v>
      </c>
      <c r="AB3" s="75">
        <v>4</v>
      </c>
      <c r="AC3" s="75">
        <v>4</v>
      </c>
      <c r="AD3" s="75">
        <v>4</v>
      </c>
      <c r="AE3" s="75">
        <v>4</v>
      </c>
      <c r="AF3" s="75">
        <v>4</v>
      </c>
      <c r="AG3" s="75">
        <v>3</v>
      </c>
      <c r="AH3" s="75">
        <v>5</v>
      </c>
      <c r="AI3" s="75">
        <v>6</v>
      </c>
      <c r="AJ3" s="75">
        <v>7</v>
      </c>
      <c r="AK3" s="75">
        <v>8</v>
      </c>
      <c r="AL3" s="75">
        <v>8</v>
      </c>
      <c r="AM3" s="75">
        <v>8</v>
      </c>
      <c r="AN3" s="75">
        <v>9</v>
      </c>
      <c r="AO3" s="75">
        <v>9</v>
      </c>
    </row>
    <row r="4" spans="1:41" ht="23.25">
      <c r="A4" s="75" t="s">
        <v>106</v>
      </c>
      <c r="B4" s="75"/>
      <c r="C4" s="75">
        <v>0</v>
      </c>
      <c r="D4" s="75">
        <v>0</v>
      </c>
      <c r="E4" s="75">
        <v>0</v>
      </c>
      <c r="F4" s="75">
        <v>0</v>
      </c>
      <c r="G4" s="75">
        <v>0</v>
      </c>
      <c r="H4" s="75">
        <v>6</v>
      </c>
      <c r="I4" s="75">
        <v>0</v>
      </c>
      <c r="J4" s="75">
        <v>0</v>
      </c>
      <c r="K4" s="75">
        <v>0</v>
      </c>
      <c r="L4" s="75">
        <v>26</v>
      </c>
      <c r="M4" s="75">
        <v>14</v>
      </c>
      <c r="N4" s="75">
        <v>43</v>
      </c>
      <c r="O4" s="75">
        <v>33</v>
      </c>
      <c r="P4" s="75">
        <v>70</v>
      </c>
      <c r="Q4" s="75">
        <v>81</v>
      </c>
      <c r="R4" s="75">
        <v>87</v>
      </c>
      <c r="S4" s="75">
        <v>93</v>
      </c>
      <c r="T4" s="75">
        <v>98</v>
      </c>
      <c r="U4" s="75">
        <v>97</v>
      </c>
      <c r="V4" s="75">
        <v>98</v>
      </c>
      <c r="W4" s="75">
        <v>100</v>
      </c>
      <c r="X4" s="75">
        <v>100</v>
      </c>
      <c r="Y4" s="75">
        <v>100</v>
      </c>
      <c r="Z4" s="75">
        <v>100</v>
      </c>
      <c r="AA4" s="75">
        <v>100</v>
      </c>
      <c r="AB4" s="75">
        <v>100</v>
      </c>
      <c r="AC4" s="75">
        <v>100</v>
      </c>
      <c r="AD4" s="75">
        <v>100</v>
      </c>
      <c r="AE4" s="75">
        <v>100</v>
      </c>
      <c r="AF4" s="75">
        <v>100</v>
      </c>
      <c r="AG4" s="75">
        <v>100</v>
      </c>
      <c r="AH4" s="75">
        <v>100</v>
      </c>
      <c r="AI4" s="75">
        <v>100</v>
      </c>
      <c r="AJ4" s="75">
        <v>100</v>
      </c>
      <c r="AK4" s="75">
        <v>100</v>
      </c>
      <c r="AL4" s="75">
        <v>100</v>
      </c>
      <c r="AM4" s="75">
        <v>100</v>
      </c>
      <c r="AN4" s="75">
        <v>100</v>
      </c>
      <c r="AO4" s="75">
        <v>100</v>
      </c>
    </row>
  </sheetData>
  <mergeCells count="1">
    <mergeCell ref="A1:A2"/>
  </mergeCells>
  <hyperlinks>
    <hyperlink ref="A1" r:id="rId1" display="WRF 9 km"/>
  </hyperlinks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="58" zoomScaleNormal="58" workbookViewId="0" topLeftCell="A1">
      <selection activeCell="A23" sqref="A23"/>
    </sheetView>
  </sheetViews>
  <sheetFormatPr defaultColWidth="12.57421875" defaultRowHeight="12.75"/>
  <cols>
    <col min="1" max="1" width="30.8515625" style="0" customWidth="1"/>
    <col min="2" max="2" width="8.8515625" style="1" customWidth="1"/>
    <col min="3" max="16384" width="11.57421875" style="0" customWidth="1"/>
  </cols>
  <sheetData>
    <row r="1" spans="1:3" ht="28.5" customHeight="1">
      <c r="A1" s="2" t="s">
        <v>30</v>
      </c>
      <c r="C1" t="s">
        <v>31</v>
      </c>
    </row>
    <row r="2" spans="1:26" ht="12.75">
      <c r="A2" s="43" t="s">
        <v>32</v>
      </c>
      <c r="B2" s="44">
        <f>2*5</f>
        <v>10</v>
      </c>
      <c r="C2" s="9" t="s">
        <v>33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45"/>
    </row>
    <row r="3" spans="1:26" ht="12.75">
      <c r="A3" s="46" t="s">
        <v>34</v>
      </c>
      <c r="B3" s="44">
        <v>0.85</v>
      </c>
      <c r="C3" s="24" t="s">
        <v>35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47"/>
    </row>
    <row r="4" spans="1:26" ht="12.75">
      <c r="A4" s="46" t="s">
        <v>36</v>
      </c>
      <c r="B4" s="48" t="s">
        <v>37</v>
      </c>
      <c r="C4" s="48" t="s">
        <v>38</v>
      </c>
      <c r="D4" s="48" t="s">
        <v>39</v>
      </c>
      <c r="E4" s="48" t="s">
        <v>40</v>
      </c>
      <c r="F4" s="48" t="s">
        <v>41</v>
      </c>
      <c r="G4" s="48" t="s">
        <v>42</v>
      </c>
      <c r="H4" s="48" t="s">
        <v>43</v>
      </c>
      <c r="I4" s="48" t="s">
        <v>44</v>
      </c>
      <c r="J4" s="48" t="s">
        <v>45</v>
      </c>
      <c r="K4" s="48" t="s">
        <v>46</v>
      </c>
      <c r="L4" s="48" t="s">
        <v>47</v>
      </c>
      <c r="M4" s="48" t="s">
        <v>48</v>
      </c>
      <c r="N4" s="48" t="s">
        <v>49</v>
      </c>
      <c r="O4" s="48" t="s">
        <v>50</v>
      </c>
      <c r="P4" s="48" t="s">
        <v>51</v>
      </c>
      <c r="Q4" s="48" t="s">
        <v>52</v>
      </c>
      <c r="R4" s="48" t="s">
        <v>53</v>
      </c>
      <c r="S4" s="48" t="s">
        <v>54</v>
      </c>
      <c r="T4" s="48" t="s">
        <v>55</v>
      </c>
      <c r="U4" s="48" t="s">
        <v>56</v>
      </c>
      <c r="V4" s="48" t="s">
        <v>57</v>
      </c>
      <c r="W4" s="48" t="s">
        <v>58</v>
      </c>
      <c r="X4" s="48" t="s">
        <v>59</v>
      </c>
      <c r="Y4" s="48" t="s">
        <v>60</v>
      </c>
      <c r="Z4" s="48" t="s">
        <v>61</v>
      </c>
    </row>
    <row r="5" spans="1:26" ht="12.75">
      <c r="A5" s="49"/>
      <c r="B5" s="48" t="s">
        <v>62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1</v>
      </c>
      <c r="Q5" s="44">
        <v>1</v>
      </c>
      <c r="R5" s="44">
        <v>1</v>
      </c>
      <c r="S5" s="44">
        <v>1</v>
      </c>
      <c r="T5" s="44">
        <v>1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</row>
    <row r="6" spans="1:26" ht="12.75">
      <c r="A6" s="49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2"/>
    </row>
    <row r="7" spans="1:27" s="55" customFormat="1" ht="33" customHeight="1">
      <c r="A7" s="2" t="s">
        <v>63</v>
      </c>
      <c r="B7" s="53"/>
      <c r="C7" s="36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6" ht="12.75">
      <c r="A8" s="43" t="s">
        <v>64</v>
      </c>
      <c r="B8" s="56" t="s">
        <v>65</v>
      </c>
      <c r="C8" s="56">
        <v>0</v>
      </c>
      <c r="D8" s="56">
        <v>1</v>
      </c>
      <c r="E8" s="56">
        <v>2</v>
      </c>
      <c r="F8" s="56">
        <v>3</v>
      </c>
      <c r="G8" s="56">
        <v>4</v>
      </c>
      <c r="H8" s="56">
        <v>5</v>
      </c>
      <c r="I8" s="56">
        <v>6</v>
      </c>
      <c r="J8" s="56">
        <v>7</v>
      </c>
      <c r="K8" s="56">
        <v>8</v>
      </c>
      <c r="L8" s="56">
        <v>9</v>
      </c>
      <c r="M8" s="56">
        <v>10</v>
      </c>
      <c r="N8" s="56">
        <v>11</v>
      </c>
      <c r="O8" s="56">
        <v>12</v>
      </c>
      <c r="P8" s="56">
        <v>13</v>
      </c>
      <c r="Q8" s="56">
        <v>14</v>
      </c>
      <c r="R8" s="56">
        <v>15</v>
      </c>
      <c r="S8" s="56">
        <v>16</v>
      </c>
      <c r="T8" s="56">
        <v>17</v>
      </c>
      <c r="U8" s="56">
        <v>18</v>
      </c>
      <c r="V8" s="56">
        <v>19</v>
      </c>
      <c r="W8" s="56">
        <v>20</v>
      </c>
      <c r="X8" s="56">
        <v>21</v>
      </c>
      <c r="Y8" s="56">
        <v>22</v>
      </c>
      <c r="Z8" s="56">
        <v>23</v>
      </c>
    </row>
    <row r="9" spans="1:26" ht="12.75">
      <c r="A9" s="46" t="s">
        <v>66</v>
      </c>
      <c r="B9" s="56" t="s">
        <v>5</v>
      </c>
      <c r="C9" s="57">
        <v>0</v>
      </c>
      <c r="D9" s="57">
        <v>0</v>
      </c>
      <c r="E9" s="57">
        <v>0</v>
      </c>
      <c r="F9" s="58">
        <v>0.5</v>
      </c>
      <c r="G9" s="58">
        <v>1.2</v>
      </c>
      <c r="H9" s="58">
        <v>1.98</v>
      </c>
      <c r="I9" s="58">
        <v>3.77</v>
      </c>
      <c r="J9" s="58">
        <v>5.85</v>
      </c>
      <c r="K9" s="58">
        <v>7.94</v>
      </c>
      <c r="L9" s="58">
        <v>10</v>
      </c>
      <c r="M9" s="58">
        <v>12.08</v>
      </c>
      <c r="N9" s="58">
        <v>14.16</v>
      </c>
      <c r="O9" s="58">
        <v>18.4</v>
      </c>
      <c r="P9" s="58">
        <v>23.4</v>
      </c>
      <c r="Q9" s="58">
        <v>35.29</v>
      </c>
      <c r="R9" s="58">
        <v>35.29</v>
      </c>
      <c r="S9" s="58">
        <v>35.29</v>
      </c>
      <c r="T9" s="58">
        <v>35.29</v>
      </c>
      <c r="U9" s="58">
        <v>35.29</v>
      </c>
      <c r="V9" s="58">
        <v>35.29</v>
      </c>
      <c r="W9" s="58">
        <v>35.29</v>
      </c>
      <c r="X9" s="58">
        <v>35.29</v>
      </c>
      <c r="Y9" s="58">
        <v>35.29</v>
      </c>
      <c r="Z9" s="58">
        <v>35.29</v>
      </c>
    </row>
    <row r="10" spans="1:26" ht="12.75">
      <c r="A10" s="59"/>
      <c r="B10" s="5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</row>
    <row r="11" ht="33.75" customHeight="1">
      <c r="A11" s="2" t="s">
        <v>67</v>
      </c>
    </row>
    <row r="12" spans="1:26" s="55" customFormat="1" ht="12.75">
      <c r="A12" s="43" t="s">
        <v>68</v>
      </c>
      <c r="B12" s="44">
        <v>475</v>
      </c>
      <c r="C12" s="62" t="s">
        <v>5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3"/>
    </row>
    <row r="13" spans="1:26" s="55" customFormat="1" ht="12.75">
      <c r="A13" s="46" t="s">
        <v>69</v>
      </c>
      <c r="B13" s="44">
        <v>60</v>
      </c>
      <c r="C13" s="64" t="s">
        <v>70</v>
      </c>
      <c r="D13" s="24"/>
      <c r="E13" s="64" t="s">
        <v>71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5"/>
    </row>
    <row r="14" spans="1:26" s="55" customFormat="1" ht="12.75">
      <c r="A14" s="46" t="s">
        <v>72</v>
      </c>
      <c r="B14" s="66">
        <f>B12-(B12*(1-B13/100))</f>
        <v>285</v>
      </c>
      <c r="C14" s="64" t="s">
        <v>5</v>
      </c>
      <c r="D14" s="64"/>
      <c r="E14" s="64" t="s">
        <v>73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</row>
    <row r="15" spans="1:26" s="55" customFormat="1" ht="12.75">
      <c r="A15" s="59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</row>
    <row r="16" spans="1:27" s="55" customFormat="1" ht="33.75" customHeight="1">
      <c r="A16" s="67" t="s">
        <v>74</v>
      </c>
      <c r="B16" s="53"/>
      <c r="C16" s="3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6" ht="12.75">
      <c r="A17" s="43"/>
      <c r="B17" s="68" t="s">
        <v>37</v>
      </c>
      <c r="C17" s="68" t="s">
        <v>38</v>
      </c>
      <c r="D17" s="68" t="s">
        <v>39</v>
      </c>
      <c r="E17" s="68" t="s">
        <v>40</v>
      </c>
      <c r="F17" s="68" t="s">
        <v>41</v>
      </c>
      <c r="G17" s="68" t="s">
        <v>42</v>
      </c>
      <c r="H17" s="68" t="s">
        <v>43</v>
      </c>
      <c r="I17" s="68" t="s">
        <v>44</v>
      </c>
      <c r="J17" s="68" t="s">
        <v>45</v>
      </c>
      <c r="K17" s="68" t="s">
        <v>46</v>
      </c>
      <c r="L17" s="68" t="s">
        <v>47</v>
      </c>
      <c r="M17" s="68" t="s">
        <v>48</v>
      </c>
      <c r="N17" s="68" t="s">
        <v>49</v>
      </c>
      <c r="O17" s="68" t="s">
        <v>50</v>
      </c>
      <c r="P17" s="68" t="s">
        <v>51</v>
      </c>
      <c r="Q17" s="68" t="s">
        <v>52</v>
      </c>
      <c r="R17" s="68" t="s">
        <v>53</v>
      </c>
      <c r="S17" s="68" t="s">
        <v>54</v>
      </c>
      <c r="T17" s="68" t="s">
        <v>55</v>
      </c>
      <c r="U17" s="68" t="s">
        <v>56</v>
      </c>
      <c r="V17" s="68" t="s">
        <v>57</v>
      </c>
      <c r="W17" s="68" t="s">
        <v>58</v>
      </c>
      <c r="X17" s="68" t="s">
        <v>59</v>
      </c>
      <c r="Y17" s="68" t="s">
        <v>60</v>
      </c>
      <c r="Z17" s="68" t="s">
        <v>61</v>
      </c>
    </row>
    <row r="18" spans="1:26" ht="12.75">
      <c r="A18" s="46"/>
      <c r="B18" s="68" t="s">
        <v>75</v>
      </c>
      <c r="C18" s="69">
        <v>1</v>
      </c>
      <c r="D18" s="69">
        <v>1</v>
      </c>
      <c r="E18" s="69">
        <v>1</v>
      </c>
      <c r="F18" s="69">
        <v>1</v>
      </c>
      <c r="G18" s="69">
        <v>1</v>
      </c>
      <c r="H18" s="69">
        <v>1</v>
      </c>
      <c r="I18" s="69">
        <v>1</v>
      </c>
      <c r="J18" s="69">
        <v>1</v>
      </c>
      <c r="K18" s="69">
        <v>1</v>
      </c>
      <c r="L18" s="69">
        <v>1</v>
      </c>
      <c r="M18" s="69">
        <v>1</v>
      </c>
      <c r="N18" s="69">
        <v>1</v>
      </c>
      <c r="O18" s="69">
        <v>1</v>
      </c>
      <c r="P18" s="69">
        <v>1</v>
      </c>
      <c r="Q18" s="69">
        <v>1</v>
      </c>
      <c r="R18" s="69">
        <v>1</v>
      </c>
      <c r="S18" s="69">
        <v>1</v>
      </c>
      <c r="T18" s="69">
        <v>1</v>
      </c>
      <c r="U18" s="69">
        <v>1</v>
      </c>
      <c r="V18" s="69">
        <v>1</v>
      </c>
      <c r="W18" s="69">
        <v>1</v>
      </c>
      <c r="X18" s="69">
        <v>1</v>
      </c>
      <c r="Y18" s="69">
        <v>1</v>
      </c>
      <c r="Z18" s="69">
        <v>1</v>
      </c>
    </row>
    <row r="19" spans="1:26" ht="12.75">
      <c r="A19" s="46"/>
      <c r="B19" s="68" t="s">
        <v>5</v>
      </c>
      <c r="C19" s="70">
        <f>'LOAD DATA'!$B$19*C18</f>
        <v>14</v>
      </c>
      <c r="D19" s="70">
        <f>'LOAD DATA'!$B$19*D18</f>
        <v>14</v>
      </c>
      <c r="E19" s="70">
        <f>'LOAD DATA'!$B$19*E18</f>
        <v>14</v>
      </c>
      <c r="F19" s="70">
        <f>'LOAD DATA'!$B$19*F18</f>
        <v>14</v>
      </c>
      <c r="G19" s="70">
        <f>'LOAD DATA'!$B$19*G18</f>
        <v>14</v>
      </c>
      <c r="H19" s="70">
        <f>'LOAD DATA'!$B$19*H18</f>
        <v>14</v>
      </c>
      <c r="I19" s="70">
        <f>'LOAD DATA'!$B$19*I18</f>
        <v>14</v>
      </c>
      <c r="J19" s="70">
        <f>'LOAD DATA'!$B$19*J18</f>
        <v>14</v>
      </c>
      <c r="K19" s="70">
        <f>'LOAD DATA'!$B$19*K18</f>
        <v>14</v>
      </c>
      <c r="L19" s="70">
        <f>'LOAD DATA'!$B$19*L18</f>
        <v>14</v>
      </c>
      <c r="M19" s="70">
        <f>'LOAD DATA'!$B$19*M18</f>
        <v>14</v>
      </c>
      <c r="N19" s="70">
        <f>'LOAD DATA'!$B$19*N18</f>
        <v>14</v>
      </c>
      <c r="O19" s="70">
        <f>'LOAD DATA'!$B$19*O18</f>
        <v>14</v>
      </c>
      <c r="P19" s="70">
        <f>'LOAD DATA'!$B$19*P18</f>
        <v>14</v>
      </c>
      <c r="Q19" s="70">
        <f>'LOAD DATA'!$B$19*Q18</f>
        <v>14</v>
      </c>
      <c r="R19" s="70">
        <f>'LOAD DATA'!$B$19*R18</f>
        <v>14</v>
      </c>
      <c r="S19" s="70">
        <f>'LOAD DATA'!$B$19*S18</f>
        <v>14</v>
      </c>
      <c r="T19" s="70">
        <f>'LOAD DATA'!$B$19*T18</f>
        <v>14</v>
      </c>
      <c r="U19" s="70">
        <f>'LOAD DATA'!$B$19*U18</f>
        <v>14</v>
      </c>
      <c r="V19" s="70">
        <f>'LOAD DATA'!$B$19*V18</f>
        <v>14</v>
      </c>
      <c r="W19" s="70">
        <f>'LOAD DATA'!$B$19*W18</f>
        <v>14</v>
      </c>
      <c r="X19" s="70">
        <f>'LOAD DATA'!$B$19*X18</f>
        <v>14</v>
      </c>
      <c r="Y19" s="70">
        <f>'LOAD DATA'!$B$19*Y18</f>
        <v>14</v>
      </c>
      <c r="Z19" s="70">
        <f>'LOAD DATA'!$B$19*Z18</f>
        <v>14</v>
      </c>
    </row>
    <row r="20" spans="1:26" ht="12.75">
      <c r="A20" s="5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</row>
    <row r="22" ht="16.5">
      <c r="A22" s="71" t="s">
        <v>76</v>
      </c>
    </row>
    <row r="24" spans="1:3" ht="42.75" customHeight="1">
      <c r="A24" s="67" t="s">
        <v>77</v>
      </c>
      <c r="C24" t="s">
        <v>78</v>
      </c>
    </row>
    <row r="25" spans="1:26" ht="12.75">
      <c r="A25" t="s">
        <v>36</v>
      </c>
      <c r="B25" s="48" t="s">
        <v>37</v>
      </c>
      <c r="C25" s="48" t="s">
        <v>38</v>
      </c>
      <c r="D25" s="48" t="s">
        <v>39</v>
      </c>
      <c r="E25" s="48" t="s">
        <v>40</v>
      </c>
      <c r="F25" s="48" t="s">
        <v>41</v>
      </c>
      <c r="G25" s="48" t="s">
        <v>42</v>
      </c>
      <c r="H25" s="48" t="s">
        <v>43</v>
      </c>
      <c r="I25" s="48" t="s">
        <v>44</v>
      </c>
      <c r="J25" s="48" t="s">
        <v>45</v>
      </c>
      <c r="K25" s="48" t="s">
        <v>46</v>
      </c>
      <c r="L25" s="48" t="s">
        <v>47</v>
      </c>
      <c r="M25" s="48" t="s">
        <v>48</v>
      </c>
      <c r="N25" s="48" t="s">
        <v>49</v>
      </c>
      <c r="O25" s="48" t="s">
        <v>50</v>
      </c>
      <c r="P25" s="48" t="s">
        <v>51</v>
      </c>
      <c r="Q25" s="48" t="s">
        <v>52</v>
      </c>
      <c r="R25" s="48" t="s">
        <v>53</v>
      </c>
      <c r="S25" s="48" t="s">
        <v>54</v>
      </c>
      <c r="T25" s="48" t="s">
        <v>55</v>
      </c>
      <c r="U25" s="48" t="s">
        <v>56</v>
      </c>
      <c r="V25" s="48" t="s">
        <v>57</v>
      </c>
      <c r="W25" s="48" t="s">
        <v>58</v>
      </c>
      <c r="X25" s="48" t="s">
        <v>59</v>
      </c>
      <c r="Y25" s="48" t="s">
        <v>60</v>
      </c>
      <c r="Z25" s="48" t="s">
        <v>61</v>
      </c>
    </row>
    <row r="26" spans="2:26" ht="12.75">
      <c r="B26" s="48" t="s">
        <v>79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1</v>
      </c>
      <c r="M26" s="72">
        <v>1</v>
      </c>
      <c r="N26" s="72">
        <v>1</v>
      </c>
      <c r="O26" s="72">
        <v>1</v>
      </c>
      <c r="P26" s="72">
        <v>1</v>
      </c>
      <c r="Q26" s="72">
        <v>1</v>
      </c>
      <c r="R26" s="72">
        <v>1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</row>
    <row r="27" spans="1:26" ht="12.75">
      <c r="A27" t="s">
        <v>36</v>
      </c>
      <c r="B27" s="48" t="s">
        <v>37</v>
      </c>
      <c r="C27" s="48" t="s">
        <v>38</v>
      </c>
      <c r="D27" s="48" t="s">
        <v>39</v>
      </c>
      <c r="E27" s="48" t="s">
        <v>40</v>
      </c>
      <c r="F27" s="48" t="s">
        <v>41</v>
      </c>
      <c r="G27" s="48" t="s">
        <v>42</v>
      </c>
      <c r="H27" s="48" t="s">
        <v>43</v>
      </c>
      <c r="I27" s="48" t="s">
        <v>44</v>
      </c>
      <c r="J27" s="48" t="s">
        <v>45</v>
      </c>
      <c r="K27" s="48" t="s">
        <v>46</v>
      </c>
      <c r="L27" s="48" t="s">
        <v>47</v>
      </c>
      <c r="M27" s="48" t="s">
        <v>48</v>
      </c>
      <c r="N27" s="48" t="s">
        <v>49</v>
      </c>
      <c r="O27" s="48" t="s">
        <v>50</v>
      </c>
      <c r="P27" s="48" t="s">
        <v>51</v>
      </c>
      <c r="Q27" s="48" t="s">
        <v>52</v>
      </c>
      <c r="R27" s="48" t="s">
        <v>53</v>
      </c>
      <c r="S27" s="48" t="s">
        <v>54</v>
      </c>
      <c r="T27" s="48" t="s">
        <v>55</v>
      </c>
      <c r="U27" s="48" t="s">
        <v>56</v>
      </c>
      <c r="V27" s="48" t="s">
        <v>57</v>
      </c>
      <c r="W27" s="48" t="s">
        <v>58</v>
      </c>
      <c r="X27" s="48" t="s">
        <v>59</v>
      </c>
      <c r="Y27" s="48" t="s">
        <v>60</v>
      </c>
      <c r="Z27" s="48" t="s">
        <v>61</v>
      </c>
    </row>
    <row r="28" spans="2:26" ht="12.75">
      <c r="B28" s="48" t="s">
        <v>80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1</v>
      </c>
      <c r="J28" s="72">
        <v>1</v>
      </c>
      <c r="K28" s="72">
        <v>1</v>
      </c>
      <c r="L28" s="72">
        <v>1</v>
      </c>
      <c r="M28" s="72">
        <v>1</v>
      </c>
      <c r="N28" s="72">
        <v>1</v>
      </c>
      <c r="O28" s="72">
        <v>1</v>
      </c>
      <c r="P28" s="72">
        <v>1</v>
      </c>
      <c r="Q28" s="72">
        <v>1</v>
      </c>
      <c r="R28" s="72">
        <v>1</v>
      </c>
      <c r="S28" s="72">
        <v>1</v>
      </c>
      <c r="T28" s="72">
        <v>1</v>
      </c>
      <c r="U28" s="72">
        <v>1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</row>
    <row r="29" spans="1:26" ht="12.75">
      <c r="A29" t="s">
        <v>36</v>
      </c>
      <c r="B29" s="48" t="s">
        <v>37</v>
      </c>
      <c r="C29" s="48" t="s">
        <v>38</v>
      </c>
      <c r="D29" s="48" t="s">
        <v>39</v>
      </c>
      <c r="E29" s="48" t="s">
        <v>40</v>
      </c>
      <c r="F29" s="48" t="s">
        <v>41</v>
      </c>
      <c r="G29" s="48" t="s">
        <v>42</v>
      </c>
      <c r="H29" s="48" t="s">
        <v>43</v>
      </c>
      <c r="I29" s="48" t="s">
        <v>44</v>
      </c>
      <c r="J29" s="48" t="s">
        <v>45</v>
      </c>
      <c r="K29" s="48" t="s">
        <v>46</v>
      </c>
      <c r="L29" s="48" t="s">
        <v>47</v>
      </c>
      <c r="M29" s="48" t="s">
        <v>48</v>
      </c>
      <c r="N29" s="48" t="s">
        <v>49</v>
      </c>
      <c r="O29" s="48" t="s">
        <v>50</v>
      </c>
      <c r="P29" s="48" t="s">
        <v>51</v>
      </c>
      <c r="Q29" s="48" t="s">
        <v>52</v>
      </c>
      <c r="R29" s="48" t="s">
        <v>53</v>
      </c>
      <c r="S29" s="48" t="s">
        <v>54</v>
      </c>
      <c r="T29" s="48" t="s">
        <v>55</v>
      </c>
      <c r="U29" s="48" t="s">
        <v>56</v>
      </c>
      <c r="V29" s="48" t="s">
        <v>57</v>
      </c>
      <c r="W29" s="48" t="s">
        <v>58</v>
      </c>
      <c r="X29" s="48" t="s">
        <v>59</v>
      </c>
      <c r="Y29" s="48" t="s">
        <v>60</v>
      </c>
      <c r="Z29" s="48" t="s">
        <v>61</v>
      </c>
    </row>
    <row r="30" spans="2:26" ht="12.75">
      <c r="B30" s="48" t="s">
        <v>62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1</v>
      </c>
      <c r="K30" s="72">
        <v>1</v>
      </c>
      <c r="L30" s="72">
        <v>1</v>
      </c>
      <c r="M30" s="72">
        <v>1</v>
      </c>
      <c r="N30" s="72">
        <v>1</v>
      </c>
      <c r="O30" s="72">
        <v>1</v>
      </c>
      <c r="P30" s="72">
        <v>1</v>
      </c>
      <c r="Q30" s="72">
        <v>1</v>
      </c>
      <c r="R30" s="72">
        <v>1</v>
      </c>
      <c r="S30" s="72">
        <v>1</v>
      </c>
      <c r="T30" s="72">
        <v>1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</row>
    <row r="31" spans="1:26" ht="12.75">
      <c r="A31" t="s">
        <v>36</v>
      </c>
      <c r="B31" s="48" t="s">
        <v>37</v>
      </c>
      <c r="C31" s="48" t="s">
        <v>38</v>
      </c>
      <c r="D31" s="48" t="s">
        <v>39</v>
      </c>
      <c r="E31" s="48" t="s">
        <v>40</v>
      </c>
      <c r="F31" s="48" t="s">
        <v>41</v>
      </c>
      <c r="G31" s="48" t="s">
        <v>42</v>
      </c>
      <c r="H31" s="48" t="s">
        <v>43</v>
      </c>
      <c r="I31" s="48" t="s">
        <v>44</v>
      </c>
      <c r="J31" s="48" t="s">
        <v>45</v>
      </c>
      <c r="K31" s="48" t="s">
        <v>46</v>
      </c>
      <c r="L31" s="48" t="s">
        <v>47</v>
      </c>
      <c r="M31" s="48" t="s">
        <v>48</v>
      </c>
      <c r="N31" s="48" t="s">
        <v>49</v>
      </c>
      <c r="O31" s="48" t="s">
        <v>50</v>
      </c>
      <c r="P31" s="48" t="s">
        <v>51</v>
      </c>
      <c r="Q31" s="48" t="s">
        <v>52</v>
      </c>
      <c r="R31" s="48" t="s">
        <v>53</v>
      </c>
      <c r="S31" s="48" t="s">
        <v>54</v>
      </c>
      <c r="T31" s="48" t="s">
        <v>55</v>
      </c>
      <c r="U31" s="48" t="s">
        <v>56</v>
      </c>
      <c r="V31" s="48" t="s">
        <v>57</v>
      </c>
      <c r="W31" s="48" t="s">
        <v>58</v>
      </c>
      <c r="X31" s="48" t="s">
        <v>59</v>
      </c>
      <c r="Y31" s="48" t="s">
        <v>60</v>
      </c>
      <c r="Z31" s="48" t="s">
        <v>61</v>
      </c>
    </row>
    <row r="32" spans="2:26" ht="12.75">
      <c r="B32" s="48" t="s">
        <v>81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</v>
      </c>
      <c r="L32" s="72">
        <v>1</v>
      </c>
      <c r="M32" s="72">
        <v>1</v>
      </c>
      <c r="N32" s="72">
        <v>1</v>
      </c>
      <c r="O32" s="72">
        <v>1</v>
      </c>
      <c r="P32" s="72">
        <v>1</v>
      </c>
      <c r="Q32" s="72">
        <v>1</v>
      </c>
      <c r="R32" s="72">
        <v>1</v>
      </c>
      <c r="S32" s="72">
        <v>1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</row>
  </sheetData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58" zoomScaleNormal="58" workbookViewId="0" topLeftCell="A2">
      <selection activeCell="AG68" sqref="AG68"/>
    </sheetView>
  </sheetViews>
  <sheetFormatPr defaultColWidth="12.57421875" defaultRowHeight="12.75"/>
  <cols>
    <col min="1" max="1" width="35.421875" style="0" customWidth="1"/>
    <col min="2" max="2" width="8.00390625" style="0" customWidth="1"/>
    <col min="3" max="16384" width="11.57421875" style="0" customWidth="1"/>
  </cols>
  <sheetData>
    <row r="1" spans="2:8" ht="12.75"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</row>
    <row r="2" spans="1:8" ht="12.75">
      <c r="A2" s="73" t="s">
        <v>89</v>
      </c>
      <c r="B2" s="74">
        <f>Monday!$B16</f>
        <v>134.45999999999995</v>
      </c>
      <c r="C2" s="74">
        <f>Tuesday!$B16</f>
        <v>68.26</v>
      </c>
      <c r="D2" s="74">
        <f>Wednesday!$B16</f>
        <v>27.59</v>
      </c>
      <c r="E2" s="74">
        <f>Thursday!$B16</f>
        <v>42.080000000000005</v>
      </c>
      <c r="F2" s="74">
        <f>Friday!$B16</f>
        <v>18.479999999999997</v>
      </c>
      <c r="G2" s="74">
        <f>Saterday!$B16</f>
        <v>53.65999999999999</v>
      </c>
      <c r="H2" s="74">
        <f>Sunday!$B16</f>
        <v>22.34</v>
      </c>
    </row>
    <row r="3" spans="1:8" ht="12.75">
      <c r="A3" s="73" t="s">
        <v>90</v>
      </c>
      <c r="B3" s="74">
        <f>Monday!$B17</f>
        <v>9.349999999999998</v>
      </c>
      <c r="C3" s="74">
        <f>Tuesday!$B17</f>
        <v>13.633999999999999</v>
      </c>
      <c r="D3" s="74">
        <f>Wednesday!$B17</f>
        <v>15.164</v>
      </c>
      <c r="E3" s="74">
        <f>Thursday!$B17</f>
        <v>12.4865</v>
      </c>
      <c r="F3" s="74">
        <f>Friday!$B17</f>
        <v>9.7325</v>
      </c>
      <c r="G3" s="74">
        <f>Saterday!$B17</f>
        <v>17.765</v>
      </c>
      <c r="H3" s="74">
        <f>Sunday!$B17</f>
        <v>65.96000000000001</v>
      </c>
    </row>
    <row r="4" spans="1:8" ht="12.75">
      <c r="A4" s="73" t="s">
        <v>91</v>
      </c>
      <c r="B4" s="74">
        <f>Monday!$B19</f>
        <v>428.81</v>
      </c>
      <c r="C4" s="74">
        <f>Tuesday!$B19</f>
        <v>366.894</v>
      </c>
      <c r="D4" s="74">
        <f>Wednesday!$B19</f>
        <v>327.754</v>
      </c>
      <c r="E4" s="74">
        <f>Thursday!$B19</f>
        <v>339.5665</v>
      </c>
      <c r="F4" s="74">
        <f>Friday!$B19</f>
        <v>313.2125</v>
      </c>
      <c r="G4" s="74">
        <f>Saterday!$B19</f>
        <v>356.425</v>
      </c>
      <c r="H4" s="74">
        <f>Sunday!$B19</f>
        <v>373.3</v>
      </c>
    </row>
    <row r="5" spans="1:8" ht="12.75">
      <c r="A5" s="73" t="s">
        <v>92</v>
      </c>
      <c r="B5" s="74">
        <f>Monday!$B20</f>
        <v>336</v>
      </c>
      <c r="C5" s="74">
        <f>Tuesday!$B20</f>
        <v>336</v>
      </c>
      <c r="D5" s="74">
        <f>Wednesday!$B20</f>
        <v>336</v>
      </c>
      <c r="E5" s="74">
        <f>Thursday!$B20</f>
        <v>336</v>
      </c>
      <c r="F5" s="74">
        <f>Friday!$B20</f>
        <v>336</v>
      </c>
      <c r="G5" s="74">
        <f>Saterday!$B20</f>
        <v>336</v>
      </c>
      <c r="H5" s="74">
        <f>Sunday!$B20</f>
        <v>336</v>
      </c>
    </row>
    <row r="6" spans="1:8" ht="12.75">
      <c r="A6" s="73" t="s">
        <v>93</v>
      </c>
      <c r="B6" s="74">
        <f>B4-B5</f>
        <v>92.81</v>
      </c>
      <c r="C6" s="74">
        <f>C4-C5</f>
        <v>30.894000000000005</v>
      </c>
      <c r="D6" s="74">
        <f>D4-D5</f>
        <v>-8.245999999999981</v>
      </c>
      <c r="E6" s="74">
        <f>E4-E5</f>
        <v>3.566500000000019</v>
      </c>
      <c r="F6" s="74">
        <f>F4-F5</f>
        <v>-22.787500000000023</v>
      </c>
      <c r="G6" s="74">
        <f>G4-G5</f>
        <v>20.42500000000001</v>
      </c>
      <c r="H6" s="74">
        <f>H4-H5</f>
        <v>37.30000000000001</v>
      </c>
    </row>
    <row r="8" ht="12.75">
      <c r="A8" t="s">
        <v>89</v>
      </c>
    </row>
  </sheetData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58" zoomScaleNormal="58" workbookViewId="0" topLeftCell="A1">
      <selection activeCell="AR68" sqref="AR68"/>
    </sheetView>
  </sheetViews>
  <sheetFormatPr defaultColWidth="12.57421875" defaultRowHeight="12.75"/>
  <cols>
    <col min="1" max="1" width="35.421875" style="0" customWidth="1"/>
    <col min="2" max="2" width="7.57421875" style="0" customWidth="1"/>
    <col min="3" max="19" width="6.421875" style="0" customWidth="1"/>
    <col min="20" max="25" width="6.7109375" style="0" customWidth="1"/>
    <col min="26" max="16384" width="11.57421875" style="0" customWidth="1"/>
  </cols>
  <sheetData>
    <row r="1" spans="1:26" ht="12.75">
      <c r="A1" t="s">
        <v>37</v>
      </c>
      <c r="B1" s="75" t="s">
        <v>38</v>
      </c>
      <c r="C1" s="75" t="s">
        <v>39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45</v>
      </c>
      <c r="J1" s="75" t="s">
        <v>46</v>
      </c>
      <c r="K1" s="75" t="s">
        <v>47</v>
      </c>
      <c r="L1" s="75" t="s">
        <v>48</v>
      </c>
      <c r="M1" s="75" t="s">
        <v>49</v>
      </c>
      <c r="N1" s="75" t="s">
        <v>50</v>
      </c>
      <c r="O1" s="75" t="s">
        <v>51</v>
      </c>
      <c r="P1" s="75" t="s">
        <v>52</v>
      </c>
      <c r="Q1" s="75" t="s">
        <v>53</v>
      </c>
      <c r="R1" s="75" t="s">
        <v>54</v>
      </c>
      <c r="S1" s="75" t="s">
        <v>55</v>
      </c>
      <c r="T1" s="75" t="s">
        <v>56</v>
      </c>
      <c r="U1" s="75" t="s">
        <v>57</v>
      </c>
      <c r="V1" s="75" t="s">
        <v>58</v>
      </c>
      <c r="W1" s="75" t="s">
        <v>59</v>
      </c>
      <c r="X1" s="75" t="s">
        <v>60</v>
      </c>
      <c r="Y1" s="75" t="s">
        <v>61</v>
      </c>
      <c r="Z1" s="75"/>
    </row>
    <row r="2" spans="1:25" ht="12.75">
      <c r="A2" s="75" t="s">
        <v>94</v>
      </c>
      <c r="B2" s="75">
        <v>5</v>
      </c>
      <c r="C2" s="75">
        <v>6</v>
      </c>
      <c r="D2" s="75">
        <v>7</v>
      </c>
      <c r="E2" s="75">
        <v>7</v>
      </c>
      <c r="F2" s="75">
        <v>7</v>
      </c>
      <c r="G2" s="75">
        <v>7</v>
      </c>
      <c r="H2" s="75">
        <v>7</v>
      </c>
      <c r="I2" s="75">
        <v>7</v>
      </c>
      <c r="J2" s="75">
        <v>7</v>
      </c>
      <c r="K2" s="75">
        <v>7</v>
      </c>
      <c r="L2" s="75">
        <v>7</v>
      </c>
      <c r="M2" s="75">
        <v>7</v>
      </c>
      <c r="N2" s="75">
        <v>7</v>
      </c>
      <c r="O2" s="75">
        <v>7</v>
      </c>
      <c r="P2" s="75">
        <v>7</v>
      </c>
      <c r="Q2" s="75">
        <v>8</v>
      </c>
      <c r="R2" s="75">
        <v>7</v>
      </c>
      <c r="S2" s="75">
        <v>7</v>
      </c>
      <c r="T2" s="75">
        <v>7</v>
      </c>
      <c r="U2" s="75">
        <v>7</v>
      </c>
      <c r="V2" s="75">
        <v>7</v>
      </c>
      <c r="W2" s="75">
        <v>7</v>
      </c>
      <c r="X2" s="75">
        <v>6</v>
      </c>
      <c r="Y2" s="75">
        <v>7</v>
      </c>
    </row>
    <row r="3" spans="1:25" ht="12.75">
      <c r="A3" s="75" t="s">
        <v>95</v>
      </c>
      <c r="B3" s="75">
        <v>100</v>
      </c>
      <c r="C3" s="75">
        <v>100</v>
      </c>
      <c r="D3" s="75">
        <v>100</v>
      </c>
      <c r="E3" s="75">
        <v>100</v>
      </c>
      <c r="F3" s="75">
        <v>100</v>
      </c>
      <c r="G3" s="75">
        <v>100</v>
      </c>
      <c r="H3" s="75">
        <v>100</v>
      </c>
      <c r="I3" s="75">
        <v>100</v>
      </c>
      <c r="J3" s="75">
        <v>100</v>
      </c>
      <c r="K3" s="75">
        <v>100</v>
      </c>
      <c r="L3" s="75">
        <v>100</v>
      </c>
      <c r="M3" s="75">
        <v>100</v>
      </c>
      <c r="N3" s="75">
        <v>100</v>
      </c>
      <c r="O3" s="75">
        <v>100</v>
      </c>
      <c r="P3" s="75">
        <v>100</v>
      </c>
      <c r="Q3" s="75">
        <v>100</v>
      </c>
      <c r="R3" s="75">
        <v>100</v>
      </c>
      <c r="S3" s="75">
        <v>100</v>
      </c>
      <c r="T3" s="75">
        <v>95</v>
      </c>
      <c r="U3" s="75">
        <v>98</v>
      </c>
      <c r="V3" s="75">
        <v>100</v>
      </c>
      <c r="W3" s="75">
        <v>100</v>
      </c>
      <c r="X3" s="75">
        <v>100</v>
      </c>
      <c r="Y3" s="75">
        <v>98</v>
      </c>
    </row>
    <row r="4" spans="1:25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73" t="s">
        <v>96</v>
      </c>
      <c r="B5" s="74">
        <f>HLOOKUP(B$2,'GENERATOR DATA'!$C$8:$Z$9,2)</f>
        <v>1.98</v>
      </c>
      <c r="C5" s="74">
        <f>HLOOKUP(C$2,'GENERATOR DATA'!$C$8:$Z$9,2)</f>
        <v>3.77</v>
      </c>
      <c r="D5" s="74">
        <f>HLOOKUP(D$2,'GENERATOR DATA'!$C$8:$Z$9,2)</f>
        <v>5.85</v>
      </c>
      <c r="E5" s="74">
        <f>HLOOKUP(E$2,'GENERATOR DATA'!$C$8:$Z$9,2)</f>
        <v>5.85</v>
      </c>
      <c r="F5" s="74">
        <f>HLOOKUP(F$2,'GENERATOR DATA'!$C$8:$Z$9,2)</f>
        <v>5.85</v>
      </c>
      <c r="G5" s="74">
        <f>HLOOKUP(G$2,'GENERATOR DATA'!$C$8:$Z$9,2)</f>
        <v>5.85</v>
      </c>
      <c r="H5" s="74">
        <f>HLOOKUP(H$2,'GENERATOR DATA'!$C$8:$Z$9,2)</f>
        <v>5.85</v>
      </c>
      <c r="I5" s="74">
        <f>HLOOKUP(I$2,'GENERATOR DATA'!$C$8:$Z$9,2)</f>
        <v>5.85</v>
      </c>
      <c r="J5" s="74">
        <f>HLOOKUP(J$2,'GENERATOR DATA'!$C$8:$Z$9,2)</f>
        <v>5.85</v>
      </c>
      <c r="K5" s="74">
        <f>HLOOKUP(K$2,'GENERATOR DATA'!$C$8:$Z$9,2)</f>
        <v>5.85</v>
      </c>
      <c r="L5" s="74">
        <f>HLOOKUP(L$2,'GENERATOR DATA'!$C$8:$Z$9,2)</f>
        <v>5.85</v>
      </c>
      <c r="M5" s="74">
        <f>HLOOKUP(M$2,'GENERATOR DATA'!$C$8:$Z$9,2)</f>
        <v>5.85</v>
      </c>
      <c r="N5" s="74">
        <f>HLOOKUP(N$2,'GENERATOR DATA'!$C$8:$Z$9,2)</f>
        <v>5.85</v>
      </c>
      <c r="O5" s="74">
        <f>HLOOKUP(O$2,'GENERATOR DATA'!$C$8:$Z$9,2)</f>
        <v>5.85</v>
      </c>
      <c r="P5" s="74">
        <f>HLOOKUP(P$2,'GENERATOR DATA'!$C$8:$Z$9,2)</f>
        <v>5.85</v>
      </c>
      <c r="Q5" s="74">
        <f>HLOOKUP(Q$2,'GENERATOR DATA'!$C$8:$Z$9,2)</f>
        <v>7.94</v>
      </c>
      <c r="R5" s="74">
        <f>HLOOKUP(R$2,'GENERATOR DATA'!$C$8:$Z$9,2)</f>
        <v>5.85</v>
      </c>
      <c r="S5" s="74">
        <f>HLOOKUP(S$2,'GENERATOR DATA'!$C$8:$Z$9,2)</f>
        <v>5.85</v>
      </c>
      <c r="T5" s="74">
        <f>HLOOKUP(T$2,'GENERATOR DATA'!$C$8:$Z$9,2)</f>
        <v>5.85</v>
      </c>
      <c r="U5" s="74">
        <f>HLOOKUP(U$2,'GENERATOR DATA'!$C$8:$Z$9,2)</f>
        <v>5.85</v>
      </c>
      <c r="V5" s="74">
        <f>HLOOKUP(V$2,'GENERATOR DATA'!$C$8:$Z$9,2)</f>
        <v>5.85</v>
      </c>
      <c r="W5" s="74">
        <f>HLOOKUP(W$2,'GENERATOR DATA'!$C$8:$Z$9,2)</f>
        <v>5.85</v>
      </c>
      <c r="X5" s="74">
        <f>HLOOKUP(X$2,'GENERATOR DATA'!$C$8:$Z$9,2)</f>
        <v>3.77</v>
      </c>
      <c r="Y5" s="74">
        <f>HLOOKUP(Y$2,'GENERATOR DATA'!$C$8:$Z$9,2)</f>
        <v>5.85</v>
      </c>
    </row>
    <row r="6" spans="1:25" ht="12.75">
      <c r="A6" s="73" t="s">
        <v>97</v>
      </c>
      <c r="B6" s="74">
        <f>'GENERATOR DATA'!$B$3*'GENERATOR DATA'!$B$2*HLOOKUP(B$1,'GENERATOR DATA'!$C$4:$Z$5,2)*(0.1+0.009*(100-B$3))</f>
        <v>0</v>
      </c>
      <c r="C6" s="74">
        <f>'GENERATOR DATA'!$B$3*'GENERATOR DATA'!$B$2*HLOOKUP(C$1,'GENERATOR DATA'!$C$4:$Z$5,2)*(0.1+0.009*(100-C$3))</f>
        <v>0</v>
      </c>
      <c r="D6" s="74">
        <f>'GENERATOR DATA'!$B$3*'GENERATOR DATA'!$B$2*HLOOKUP(D$1,'GENERATOR DATA'!$C$4:$Z$5,2)*(0.1+0.009*(100-D$3))</f>
        <v>0</v>
      </c>
      <c r="E6" s="74">
        <f>'GENERATOR DATA'!$B$3*'GENERATOR DATA'!$B$2*HLOOKUP(E$1,'GENERATOR DATA'!$C$4:$Z$5,2)*(0.1+0.009*(100-E$3))</f>
        <v>0</v>
      </c>
      <c r="F6" s="74">
        <f>'GENERATOR DATA'!$B$3*'GENERATOR DATA'!$B$2*HLOOKUP(F$1,'GENERATOR DATA'!$C$4:$Z$5,2)*(0.1+0.009*(100-F$3))</f>
        <v>0</v>
      </c>
      <c r="G6" s="74">
        <f>'GENERATOR DATA'!$B$3*'GENERATOR DATA'!$B$2*HLOOKUP(G$1,'GENERATOR DATA'!$C$4:$Z$5,2)*(0.1+0.009*(100-G$3))</f>
        <v>0</v>
      </c>
      <c r="H6" s="74">
        <f>'GENERATOR DATA'!$B$3*'GENERATOR DATA'!$B$2*HLOOKUP(H$1,'GENERATOR DATA'!$C$4:$Z$5,2)*(0.1+0.009*(100-H$3))</f>
        <v>0</v>
      </c>
      <c r="I6" s="74">
        <f>'GENERATOR DATA'!$B$3*'GENERATOR DATA'!$B$2*HLOOKUP(I$1,'GENERATOR DATA'!$C$4:$Z$5,2)*(0.1+0.009*(100-I$3))</f>
        <v>0.8500000000000001</v>
      </c>
      <c r="J6" s="74">
        <f>'GENERATOR DATA'!$B$3*'GENERATOR DATA'!$B$2*HLOOKUP(J$1,'GENERATOR DATA'!$C$4:$Z$5,2)*(0.1+0.009*(100-J$3))</f>
        <v>0.8500000000000001</v>
      </c>
      <c r="K6" s="74">
        <f>'GENERATOR DATA'!$B$3*'GENERATOR DATA'!$B$2*HLOOKUP(K$1,'GENERATOR DATA'!$C$4:$Z$5,2)*(0.1+0.009*(100-K$3))</f>
        <v>0.8500000000000001</v>
      </c>
      <c r="L6" s="74">
        <f>'GENERATOR DATA'!$B$3*'GENERATOR DATA'!$B$2*HLOOKUP(L$1,'GENERATOR DATA'!$C$4:$Z$5,2)*(0.1+0.009*(100-L$3))</f>
        <v>0.8500000000000001</v>
      </c>
      <c r="M6" s="74">
        <f>'GENERATOR DATA'!$B$3*'GENERATOR DATA'!$B$2*HLOOKUP(M$1,'GENERATOR DATA'!$C$4:$Z$5,2)*(0.1+0.009*(100-M$3))</f>
        <v>0.8500000000000001</v>
      </c>
      <c r="N6" s="74">
        <f>'GENERATOR DATA'!$B$3*'GENERATOR DATA'!$B$2*HLOOKUP(N$1,'GENERATOR DATA'!$C$4:$Z$5,2)*(0.1+0.009*(100-N$3))</f>
        <v>0.8500000000000001</v>
      </c>
      <c r="O6" s="74">
        <f>'GENERATOR DATA'!$B$3*'GENERATOR DATA'!$B$2*HLOOKUP(O$1,'GENERATOR DATA'!$C$4:$Z$5,2)*(0.1+0.009*(100-O$3))</f>
        <v>0.8500000000000001</v>
      </c>
      <c r="P6" s="74">
        <f>'GENERATOR DATA'!$B$3*'GENERATOR DATA'!$B$2*HLOOKUP(P$1,'GENERATOR DATA'!$C$4:$Z$5,2)*(0.1+0.009*(100-P$3))</f>
        <v>0.8500000000000001</v>
      </c>
      <c r="Q6" s="74">
        <f>'GENERATOR DATA'!$B$3*'GENERATOR DATA'!$B$2*HLOOKUP(Q$1,'GENERATOR DATA'!$C$4:$Z$5,2)*(0.1+0.009*(100-Q$3))</f>
        <v>0.8500000000000001</v>
      </c>
      <c r="R6" s="74">
        <f>'GENERATOR DATA'!$B$3*'GENERATOR DATA'!$B$2*HLOOKUP(R$1,'GENERATOR DATA'!$C$4:$Z$5,2)*(0.1+0.009*(100-R$3))</f>
        <v>0.8500000000000001</v>
      </c>
      <c r="S6" s="74">
        <f>'GENERATOR DATA'!$B$3*'GENERATOR DATA'!$B$2*HLOOKUP(S$1,'GENERATOR DATA'!$C$4:$Z$5,2)*(0.1+0.009*(100-S$3))</f>
        <v>0.8500000000000001</v>
      </c>
      <c r="T6" s="74">
        <f>'GENERATOR DATA'!$B$3*'GENERATOR DATA'!$B$2*HLOOKUP(T$1,'GENERATOR DATA'!$C$4:$Z$5,2)*(0.1+0.009*(100-T$3))</f>
        <v>0</v>
      </c>
      <c r="U6" s="74">
        <f>'GENERATOR DATA'!$B$3*'GENERATOR DATA'!$B$2*HLOOKUP(U$1,'GENERATOR DATA'!$C$4:$Z$5,2)*(0.1+0.009*(100-U$3))</f>
        <v>0</v>
      </c>
      <c r="V6" s="74">
        <f>'GENERATOR DATA'!$B$3*'GENERATOR DATA'!$B$2*HLOOKUP(V$1,'GENERATOR DATA'!$C$4:$Z$5,2)*(0.1+0.009*(100-V$3))</f>
        <v>0</v>
      </c>
      <c r="W6" s="74">
        <f>'GENERATOR DATA'!$B$3*'GENERATOR DATA'!$B$2*HLOOKUP(W$1,'GENERATOR DATA'!$C$4:$Z$5,2)*(0.1+0.009*(100-W$3))</f>
        <v>0</v>
      </c>
      <c r="X6" s="74">
        <f>'GENERATOR DATA'!$B$3*'GENERATOR DATA'!$B$2*HLOOKUP(X$1,'GENERATOR DATA'!$C$4:$Z$5,2)*(0.1+0.009*(100-X$3))</f>
        <v>0</v>
      </c>
      <c r="Y6" s="74">
        <f>'GENERATOR DATA'!$B$3*'GENERATOR DATA'!$B$2*HLOOKUP(Y$1,'GENERATOR DATA'!$C$4:$Z$5,2)*(0.1+0.009*(100-Y$3))</f>
        <v>0</v>
      </c>
    </row>
    <row r="7" spans="1:25" s="76" customFormat="1" ht="12.75">
      <c r="A7" s="73" t="s">
        <v>98</v>
      </c>
      <c r="B7" s="74">
        <f>B6+B5</f>
        <v>1.98</v>
      </c>
      <c r="C7" s="74">
        <f>C6+C5</f>
        <v>3.77</v>
      </c>
      <c r="D7" s="74">
        <f>D6+D5</f>
        <v>5.85</v>
      </c>
      <c r="E7" s="74">
        <f>E6+E5</f>
        <v>5.85</v>
      </c>
      <c r="F7" s="74">
        <f>F6+F5</f>
        <v>5.85</v>
      </c>
      <c r="G7" s="74">
        <f>G6+G5</f>
        <v>5.85</v>
      </c>
      <c r="H7" s="74">
        <f>H6+H5</f>
        <v>5.85</v>
      </c>
      <c r="I7" s="74">
        <f>I6+I5</f>
        <v>6.699999999999999</v>
      </c>
      <c r="J7" s="74">
        <f>J6+J5</f>
        <v>6.699999999999999</v>
      </c>
      <c r="K7" s="74">
        <f>K6+K5</f>
        <v>6.699999999999999</v>
      </c>
      <c r="L7" s="74">
        <f>L6+L5</f>
        <v>6.699999999999999</v>
      </c>
      <c r="M7" s="74">
        <f>M6+M5</f>
        <v>6.699999999999999</v>
      </c>
      <c r="N7" s="74">
        <f>N6+N5</f>
        <v>6.699999999999999</v>
      </c>
      <c r="O7" s="74">
        <f>O6+O5</f>
        <v>6.699999999999999</v>
      </c>
      <c r="P7" s="74">
        <f>P6+P5</f>
        <v>6.699999999999999</v>
      </c>
      <c r="Q7" s="74">
        <f>Q6+Q5</f>
        <v>8.790000000000001</v>
      </c>
      <c r="R7" s="74">
        <f>R6+R5</f>
        <v>6.699999999999999</v>
      </c>
      <c r="S7" s="74">
        <f>S6+S5</f>
        <v>6.699999999999999</v>
      </c>
      <c r="T7" s="74">
        <f>T6+T5</f>
        <v>5.85</v>
      </c>
      <c r="U7" s="74">
        <f>U6+U5</f>
        <v>5.85</v>
      </c>
      <c r="V7" s="74">
        <f>V6+V5</f>
        <v>5.85</v>
      </c>
      <c r="W7" s="74">
        <f>W6+W5</f>
        <v>5.85</v>
      </c>
      <c r="X7" s="74">
        <f>X6+X5</f>
        <v>3.77</v>
      </c>
      <c r="Y7" s="74">
        <f>Y6+Y5</f>
        <v>5.85</v>
      </c>
    </row>
    <row r="8" spans="1:25" s="76" customFormat="1" ht="12.75">
      <c r="A8" s="73" t="s">
        <v>99</v>
      </c>
      <c r="B8" s="74">
        <f>B7</f>
        <v>1.98</v>
      </c>
      <c r="C8" s="74">
        <f>C7+B8</f>
        <v>5.75</v>
      </c>
      <c r="D8" s="74">
        <f>D7+C8</f>
        <v>11.6</v>
      </c>
      <c r="E8" s="74">
        <f>E7+D8</f>
        <v>17.45</v>
      </c>
      <c r="F8" s="74">
        <f>F7+E8</f>
        <v>23.299999999999997</v>
      </c>
      <c r="G8" s="74">
        <f>G7+F8</f>
        <v>29.15</v>
      </c>
      <c r="H8" s="74">
        <f>H7+G8</f>
        <v>35</v>
      </c>
      <c r="I8" s="74">
        <f>I7+H8</f>
        <v>41.7</v>
      </c>
      <c r="J8" s="74">
        <f>J7+I8</f>
        <v>48.400000000000006</v>
      </c>
      <c r="K8" s="74">
        <f>K7+J8</f>
        <v>55.10000000000001</v>
      </c>
      <c r="L8" s="74">
        <f>L7+K8</f>
        <v>61.80000000000001</v>
      </c>
      <c r="M8" s="74">
        <f>M7+L8</f>
        <v>68.50000000000001</v>
      </c>
      <c r="N8" s="74">
        <f>N7+M8</f>
        <v>75.20000000000002</v>
      </c>
      <c r="O8" s="74">
        <f>O7+N8</f>
        <v>81.90000000000002</v>
      </c>
      <c r="P8" s="74">
        <f>P7+O8</f>
        <v>88.60000000000002</v>
      </c>
      <c r="Q8" s="74">
        <f>Q7+P8</f>
        <v>97.39000000000003</v>
      </c>
      <c r="R8" s="74">
        <f>R7+Q8</f>
        <v>104.09000000000003</v>
      </c>
      <c r="S8" s="74">
        <f>S7+R8</f>
        <v>110.79000000000003</v>
      </c>
      <c r="T8" s="74">
        <f>T7+S8</f>
        <v>116.64000000000003</v>
      </c>
      <c r="U8" s="74">
        <f>U7+T8</f>
        <v>122.49000000000002</v>
      </c>
      <c r="V8" s="74">
        <f>V7+U8</f>
        <v>128.34000000000003</v>
      </c>
      <c r="W8" s="74">
        <f>W7+V8</f>
        <v>134.19000000000003</v>
      </c>
      <c r="X8" s="74">
        <f>X7+W8</f>
        <v>137.96000000000004</v>
      </c>
      <c r="Y8" s="74">
        <f>Y7+X8</f>
        <v>143.81000000000003</v>
      </c>
    </row>
    <row r="9" spans="1:25" s="76" customFormat="1" ht="12.75">
      <c r="A9" s="73" t="s">
        <v>100</v>
      </c>
      <c r="B9" s="74">
        <f>B8/10</f>
        <v>0.198</v>
      </c>
      <c r="C9" s="74">
        <f>C8/10</f>
        <v>0.575</v>
      </c>
      <c r="D9" s="74">
        <f>D8/10</f>
        <v>1.16</v>
      </c>
      <c r="E9" s="74">
        <f>E8/10</f>
        <v>1.7449999999999999</v>
      </c>
      <c r="F9" s="74">
        <f>F8/10</f>
        <v>2.3299999999999996</v>
      </c>
      <c r="G9" s="74">
        <f>G8/10</f>
        <v>2.915</v>
      </c>
      <c r="H9" s="74">
        <f>H8/10</f>
        <v>3.5</v>
      </c>
      <c r="I9" s="74">
        <f>I8/10</f>
        <v>4.17</v>
      </c>
      <c r="J9" s="74">
        <f>J8/10</f>
        <v>4.840000000000001</v>
      </c>
      <c r="K9" s="74">
        <f>K8/10</f>
        <v>5.510000000000001</v>
      </c>
      <c r="L9" s="74">
        <f>L8/10</f>
        <v>6.1800000000000015</v>
      </c>
      <c r="M9" s="74">
        <f>M8/10</f>
        <v>6.850000000000001</v>
      </c>
      <c r="N9" s="74">
        <f>N8/10</f>
        <v>7.520000000000001</v>
      </c>
      <c r="O9" s="74">
        <f>O8/10</f>
        <v>8.190000000000001</v>
      </c>
      <c r="P9" s="74">
        <f>P8/10</f>
        <v>8.860000000000003</v>
      </c>
      <c r="Q9" s="74">
        <f>Q8/10</f>
        <v>9.739000000000003</v>
      </c>
      <c r="R9" s="74">
        <f>R8/10</f>
        <v>10.409000000000002</v>
      </c>
      <c r="S9" s="74">
        <f>S8/10</f>
        <v>11.079000000000004</v>
      </c>
      <c r="T9" s="74">
        <f>T8/10</f>
        <v>11.664000000000003</v>
      </c>
      <c r="U9" s="74">
        <f>U8/10</f>
        <v>12.249000000000002</v>
      </c>
      <c r="V9" s="74">
        <f>V8/10</f>
        <v>12.834000000000003</v>
      </c>
      <c r="W9" s="74">
        <f>W8/10</f>
        <v>13.419000000000002</v>
      </c>
      <c r="X9" s="74">
        <f>X8/10</f>
        <v>13.796000000000003</v>
      </c>
      <c r="Y9" s="74">
        <f>Y8/10</f>
        <v>14.381000000000004</v>
      </c>
    </row>
    <row r="10" spans="2:25" s="76" customFormat="1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>
      <c r="A11" s="73" t="s">
        <v>101</v>
      </c>
      <c r="B11" s="73">
        <f>'GENERATOR DATA'!C19</f>
        <v>14</v>
      </c>
      <c r="C11" s="73">
        <f>'GENERATOR DATA'!D19</f>
        <v>14</v>
      </c>
      <c r="D11" s="73">
        <f>'GENERATOR DATA'!E19</f>
        <v>14</v>
      </c>
      <c r="E11" s="73">
        <f>'GENERATOR DATA'!F19</f>
        <v>14</v>
      </c>
      <c r="F11" s="73">
        <f>'GENERATOR DATA'!G19</f>
        <v>14</v>
      </c>
      <c r="G11" s="73">
        <f>'GENERATOR DATA'!H19</f>
        <v>14</v>
      </c>
      <c r="H11" s="73">
        <f>'GENERATOR DATA'!I19</f>
        <v>14</v>
      </c>
      <c r="I11" s="73">
        <f>'GENERATOR DATA'!J19</f>
        <v>14</v>
      </c>
      <c r="J11" s="73">
        <f>'GENERATOR DATA'!K19</f>
        <v>14</v>
      </c>
      <c r="K11" s="73">
        <f>'GENERATOR DATA'!L19</f>
        <v>14</v>
      </c>
      <c r="L11" s="73">
        <f>'GENERATOR DATA'!M19</f>
        <v>14</v>
      </c>
      <c r="M11" s="73">
        <f>'GENERATOR DATA'!N19</f>
        <v>14</v>
      </c>
      <c r="N11" s="73">
        <f>'GENERATOR DATA'!O19</f>
        <v>14</v>
      </c>
      <c r="O11" s="73">
        <f>'GENERATOR DATA'!P19</f>
        <v>14</v>
      </c>
      <c r="P11" s="73">
        <f>'GENERATOR DATA'!Q19</f>
        <v>14</v>
      </c>
      <c r="Q11" s="73">
        <f>'GENERATOR DATA'!R19</f>
        <v>14</v>
      </c>
      <c r="R11" s="73">
        <f>'GENERATOR DATA'!S19</f>
        <v>14</v>
      </c>
      <c r="S11" s="73">
        <f>'GENERATOR DATA'!T19</f>
        <v>14</v>
      </c>
      <c r="T11" s="73">
        <f>'GENERATOR DATA'!U19</f>
        <v>14</v>
      </c>
      <c r="U11" s="73">
        <f>'GENERATOR DATA'!V19</f>
        <v>14</v>
      </c>
      <c r="V11" s="73">
        <f>'GENERATOR DATA'!W19</f>
        <v>14</v>
      </c>
      <c r="W11" s="73">
        <f>'GENERATOR DATA'!X19</f>
        <v>14</v>
      </c>
      <c r="X11" s="73">
        <f>'GENERATOR DATA'!Y19</f>
        <v>14</v>
      </c>
      <c r="Y11" s="73">
        <f>'GENERATOR DATA'!Z19</f>
        <v>14</v>
      </c>
    </row>
    <row r="12" spans="1:25" ht="12.75">
      <c r="A12" s="73" t="s">
        <v>102</v>
      </c>
      <c r="B12" s="73">
        <f>'GENERATOR DATA'!$B$14/10</f>
        <v>28.5</v>
      </c>
      <c r="C12" s="73">
        <f>'GENERATOR DATA'!$B$14/10</f>
        <v>28.5</v>
      </c>
      <c r="D12" s="73">
        <f>'GENERATOR DATA'!$B$14/10</f>
        <v>28.5</v>
      </c>
      <c r="E12" s="73">
        <f>'GENERATOR DATA'!$B$14/10</f>
        <v>28.5</v>
      </c>
      <c r="F12" s="73">
        <f>'GENERATOR DATA'!$B$14/10</f>
        <v>28.5</v>
      </c>
      <c r="G12" s="73">
        <f>'GENERATOR DATA'!$B$14/10</f>
        <v>28.5</v>
      </c>
      <c r="H12" s="73">
        <f>'GENERATOR DATA'!$B$14/10</f>
        <v>28.5</v>
      </c>
      <c r="I12" s="73">
        <f>'GENERATOR DATA'!$B$14/10</f>
        <v>28.5</v>
      </c>
      <c r="J12" s="73">
        <f>'GENERATOR DATA'!$B$14/10</f>
        <v>28.5</v>
      </c>
      <c r="K12" s="73">
        <f>'GENERATOR DATA'!$B$14/10</f>
        <v>28.5</v>
      </c>
      <c r="L12" s="73">
        <f>'GENERATOR DATA'!$B$14/10</f>
        <v>28.5</v>
      </c>
      <c r="M12" s="73">
        <f>'GENERATOR DATA'!$B$14/10</f>
        <v>28.5</v>
      </c>
      <c r="N12" s="73">
        <f>'GENERATOR DATA'!$B$14/10</f>
        <v>28.5</v>
      </c>
      <c r="O12" s="73">
        <f>'GENERATOR DATA'!$B$14/10</f>
        <v>28.5</v>
      </c>
      <c r="P12" s="73">
        <f>'GENERATOR DATA'!$B$14/10</f>
        <v>28.5</v>
      </c>
      <c r="Q12" s="73">
        <f>'GENERATOR DATA'!$B$14/10</f>
        <v>28.5</v>
      </c>
      <c r="R12" s="73">
        <f>'GENERATOR DATA'!$B$14/10</f>
        <v>28.5</v>
      </c>
      <c r="S12" s="73">
        <f>'GENERATOR DATA'!$B$14/10</f>
        <v>28.5</v>
      </c>
      <c r="T12" s="73">
        <f>'GENERATOR DATA'!$B$14/10</f>
        <v>28.5</v>
      </c>
      <c r="U12" s="73">
        <f>'GENERATOR DATA'!$B$14/10</f>
        <v>28.5</v>
      </c>
      <c r="V12" s="73">
        <f>'GENERATOR DATA'!$B$14/10</f>
        <v>28.5</v>
      </c>
      <c r="W12" s="73">
        <f>'GENERATOR DATA'!$B$14/10</f>
        <v>28.5</v>
      </c>
      <c r="X12" s="73">
        <f>'GENERATOR DATA'!$B$14/10</f>
        <v>28.5</v>
      </c>
      <c r="Y12" s="73">
        <f>'GENERATOR DATA'!$B$14/10</f>
        <v>28.5</v>
      </c>
    </row>
    <row r="13" spans="1:25" ht="12.75">
      <c r="A13" s="73" t="s">
        <v>103</v>
      </c>
      <c r="B13" s="74">
        <f>'GENERATOR DATA'!$B$14</f>
        <v>285</v>
      </c>
      <c r="C13" s="74">
        <f>'GENERATOR DATA'!$B$14-SUM($B$11:C11)+SUM($B$7:C7)</f>
        <v>262.75</v>
      </c>
      <c r="D13" s="74">
        <f>'GENERATOR DATA'!$B$14-SUM($B$11:D11)+SUM($B$7:D7)</f>
        <v>254.6</v>
      </c>
      <c r="E13" s="74">
        <f>'GENERATOR DATA'!$B$14-SUM($B$11:E11)+SUM($B$7:E7)</f>
        <v>246.45</v>
      </c>
      <c r="F13" s="74">
        <f>'GENERATOR DATA'!$B$14-SUM($B$11:F11)+SUM($B$7:F7)</f>
        <v>238.3</v>
      </c>
      <c r="G13" s="74">
        <f>'GENERATOR DATA'!$B$14-SUM($B$11:G11)+SUM($B$7:G7)</f>
        <v>230.15</v>
      </c>
      <c r="H13" s="74">
        <f>'GENERATOR DATA'!$B$14-SUM($B$11:H11)+SUM($B$7:H7)</f>
        <v>222</v>
      </c>
      <c r="I13" s="74">
        <f>'GENERATOR DATA'!$B$14-SUM($B$11:I11)+SUM($B$7:I7)</f>
        <v>214.7</v>
      </c>
      <c r="J13" s="74">
        <f>'GENERATOR DATA'!$B$14-SUM($B$11:J11)+SUM($B$7:J7)</f>
        <v>207.4</v>
      </c>
      <c r="K13" s="74">
        <f>'GENERATOR DATA'!$B$14-SUM($B$11:K11)+SUM($B$7:K7)</f>
        <v>200.1</v>
      </c>
      <c r="L13" s="74">
        <f>'GENERATOR DATA'!$B$14-SUM($B$11:L11)+SUM($B$7:L7)</f>
        <v>192.8</v>
      </c>
      <c r="M13" s="74">
        <f>'GENERATOR DATA'!$B$14-SUM($B$11:M11)+SUM($B$7:M7)</f>
        <v>185.5</v>
      </c>
      <c r="N13" s="74">
        <f>'GENERATOR DATA'!$B$14-SUM($B$11:N11)+SUM($B$7:N7)</f>
        <v>178.20000000000002</v>
      </c>
      <c r="O13" s="74">
        <f>'GENERATOR DATA'!$B$14-SUM($B$11:O11)+SUM($B$7:O7)</f>
        <v>170.90000000000003</v>
      </c>
      <c r="P13" s="74">
        <f>'GENERATOR DATA'!$B$14-SUM($B$11:P11)+SUM($B$7:P7)</f>
        <v>163.60000000000002</v>
      </c>
      <c r="Q13" s="74">
        <f>'GENERATOR DATA'!$B$14-SUM($B$11:Q11)+SUM($B$7:Q7)</f>
        <v>158.39000000000004</v>
      </c>
      <c r="R13" s="74">
        <f>'GENERATOR DATA'!$B$14-SUM($B$11:R11)+SUM($B$7:R7)</f>
        <v>151.09000000000003</v>
      </c>
      <c r="S13" s="74">
        <f>'GENERATOR DATA'!$B$14-SUM($B$11:S11)+SUM($B$7:S7)</f>
        <v>143.79000000000002</v>
      </c>
      <c r="T13" s="74">
        <f>'GENERATOR DATA'!$B$14-SUM($B$11:T11)+SUM($B$7:T7)</f>
        <v>135.64000000000004</v>
      </c>
      <c r="U13" s="74">
        <f>'GENERATOR DATA'!$B$14-SUM($B$11:U11)+SUM($B$7:U7)</f>
        <v>127.49000000000002</v>
      </c>
      <c r="V13" s="74">
        <f>'GENERATOR DATA'!$B$14-SUM($B$11:V11)+SUM($B$7:V7)</f>
        <v>119.34</v>
      </c>
      <c r="W13" s="74">
        <f>'GENERATOR DATA'!$B$14-SUM($B$11:W11)+SUM($B$7:W7)</f>
        <v>111.19</v>
      </c>
      <c r="X13" s="74">
        <f>'GENERATOR DATA'!$B$14-SUM($B$11:X11)+SUM($B$7:X7)</f>
        <v>100.96000000000001</v>
      </c>
      <c r="Y13" s="74">
        <f>'GENERATOR DATA'!$B$14-SUM($B$11:Y11)+SUM($B$7:Y7)</f>
        <v>92.81</v>
      </c>
    </row>
    <row r="14" spans="1:25" ht="12.75">
      <c r="A14" s="73" t="s">
        <v>104</v>
      </c>
      <c r="B14" s="74">
        <f>B13/10</f>
        <v>28.5</v>
      </c>
      <c r="C14" s="74">
        <f>C13/10</f>
        <v>26.275</v>
      </c>
      <c r="D14" s="74">
        <f>D13/10</f>
        <v>25.46</v>
      </c>
      <c r="E14" s="74">
        <f>E13/10</f>
        <v>24.645</v>
      </c>
      <c r="F14" s="74">
        <f>F13/10</f>
        <v>23.830000000000002</v>
      </c>
      <c r="G14" s="74">
        <f>G13/10</f>
        <v>23.015</v>
      </c>
      <c r="H14" s="74">
        <f>H13/10</f>
        <v>22.2</v>
      </c>
      <c r="I14" s="74">
        <f>I13/10</f>
        <v>21.47</v>
      </c>
      <c r="J14" s="74">
        <f>J13/10</f>
        <v>20.740000000000002</v>
      </c>
      <c r="K14" s="74">
        <f>K13/10</f>
        <v>20.009999999999998</v>
      </c>
      <c r="L14" s="74">
        <f>L13/10</f>
        <v>19.28</v>
      </c>
      <c r="M14" s="74">
        <f>M13/10</f>
        <v>18.55</v>
      </c>
      <c r="N14" s="74">
        <f>N13/10</f>
        <v>17.82</v>
      </c>
      <c r="O14" s="74">
        <f>O13/10</f>
        <v>17.090000000000003</v>
      </c>
      <c r="P14" s="74">
        <f>P13/10</f>
        <v>16.360000000000003</v>
      </c>
      <c r="Q14" s="74">
        <f>Q13/10</f>
        <v>15.839000000000004</v>
      </c>
      <c r="R14" s="74">
        <f>R13/10</f>
        <v>15.109000000000004</v>
      </c>
      <c r="S14" s="74">
        <f>S13/10</f>
        <v>14.379000000000001</v>
      </c>
      <c r="T14" s="74">
        <f>T13/10</f>
        <v>13.564000000000004</v>
      </c>
      <c r="U14" s="74">
        <f>U13/10</f>
        <v>12.749000000000002</v>
      </c>
      <c r="V14" s="74">
        <f>V13/10</f>
        <v>11.934000000000001</v>
      </c>
      <c r="W14" s="74">
        <f>W13/10</f>
        <v>11.119</v>
      </c>
      <c r="X14" s="74">
        <f>X13/10</f>
        <v>10.096</v>
      </c>
      <c r="Y14" s="74">
        <f>Y13/10</f>
        <v>9.281</v>
      </c>
    </row>
    <row r="15" spans="1:26" ht="12.75">
      <c r="A15" s="73"/>
      <c r="B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55"/>
    </row>
    <row r="16" spans="1:26" ht="12.75">
      <c r="A16" s="73" t="s">
        <v>89</v>
      </c>
      <c r="B16" s="74">
        <f>SUM(B5:Y5)</f>
        <v>134.45999999999995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55"/>
    </row>
    <row r="17" spans="1:26" ht="12.75">
      <c r="A17" s="73" t="s">
        <v>90</v>
      </c>
      <c r="B17" s="74">
        <f>SUM(B6:Y6)</f>
        <v>9.349999999999998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55"/>
    </row>
    <row r="18" spans="1:26" ht="12.75">
      <c r="A18" s="73" t="s">
        <v>99</v>
      </c>
      <c r="B18" s="74">
        <f>SUM(B7:Y7)</f>
        <v>143.81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2.75">
      <c r="A19" s="73" t="s">
        <v>91</v>
      </c>
      <c r="B19" s="74">
        <f>B18+B13</f>
        <v>428.81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2.75">
      <c r="A20" s="73" t="s">
        <v>92</v>
      </c>
      <c r="B20" s="74">
        <f>SUM(B11:Y11)</f>
        <v>336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2.75">
      <c r="A21" s="73" t="s">
        <v>93</v>
      </c>
      <c r="B21" s="74">
        <f>B19-B20</f>
        <v>92.81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3:26" ht="12.7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3:26" ht="12.75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3:26" ht="12.75"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3:26" ht="12.75"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</sheetData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="58" zoomScaleNormal="58" workbookViewId="0" topLeftCell="A1">
      <selection activeCell="A30" sqref="A30"/>
    </sheetView>
  </sheetViews>
  <sheetFormatPr defaultColWidth="12.57421875" defaultRowHeight="12.75"/>
  <cols>
    <col min="1" max="1" width="35.421875" style="0" customWidth="1"/>
    <col min="2" max="2" width="7.57421875" style="0" customWidth="1"/>
    <col min="3" max="19" width="6.421875" style="0" customWidth="1"/>
    <col min="20" max="25" width="6.7109375" style="0" customWidth="1"/>
    <col min="26" max="16384" width="11.57421875" style="0" customWidth="1"/>
  </cols>
  <sheetData>
    <row r="1" spans="2:25" ht="12.75">
      <c r="B1" s="75" t="s">
        <v>38</v>
      </c>
      <c r="C1" s="75" t="s">
        <v>39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45</v>
      </c>
      <c r="J1" s="75" t="s">
        <v>46</v>
      </c>
      <c r="K1" s="75" t="s">
        <v>47</v>
      </c>
      <c r="L1" s="75" t="s">
        <v>48</v>
      </c>
      <c r="M1" s="75" t="s">
        <v>49</v>
      </c>
      <c r="N1" s="75" t="s">
        <v>50</v>
      </c>
      <c r="O1" s="75" t="s">
        <v>51</v>
      </c>
      <c r="P1" s="75" t="s">
        <v>52</v>
      </c>
      <c r="Q1" s="75" t="s">
        <v>53</v>
      </c>
      <c r="R1" s="75" t="s">
        <v>54</v>
      </c>
      <c r="S1" s="75" t="s">
        <v>55</v>
      </c>
      <c r="T1" s="75" t="s">
        <v>56</v>
      </c>
      <c r="U1" s="75" t="s">
        <v>57</v>
      </c>
      <c r="V1" s="75" t="s">
        <v>58</v>
      </c>
      <c r="W1" s="75" t="s">
        <v>59</v>
      </c>
      <c r="X1" s="75" t="s">
        <v>60</v>
      </c>
      <c r="Y1" s="75" t="s">
        <v>61</v>
      </c>
    </row>
    <row r="2" spans="1:25" ht="12.75">
      <c r="A2" s="75" t="s">
        <v>105</v>
      </c>
      <c r="B2" s="75">
        <v>8</v>
      </c>
      <c r="C2" s="75">
        <v>6</v>
      </c>
      <c r="D2" s="75">
        <v>6</v>
      </c>
      <c r="E2" s="75">
        <v>6</v>
      </c>
      <c r="F2" s="75">
        <v>6</v>
      </c>
      <c r="G2" s="75">
        <v>6</v>
      </c>
      <c r="H2" s="75">
        <v>5</v>
      </c>
      <c r="I2" s="75">
        <v>5</v>
      </c>
      <c r="J2" s="75">
        <v>4</v>
      </c>
      <c r="K2" s="75">
        <v>5</v>
      </c>
      <c r="L2" s="75">
        <v>6</v>
      </c>
      <c r="M2" s="75">
        <v>6</v>
      </c>
      <c r="N2" s="75">
        <v>6</v>
      </c>
      <c r="O2" s="75">
        <v>5</v>
      </c>
      <c r="P2" s="75">
        <v>5</v>
      </c>
      <c r="Q2" s="75">
        <v>5</v>
      </c>
      <c r="R2" s="75">
        <v>5</v>
      </c>
      <c r="S2" s="75">
        <v>6</v>
      </c>
      <c r="T2" s="75">
        <v>6</v>
      </c>
      <c r="U2" s="75">
        <v>5</v>
      </c>
      <c r="V2" s="75">
        <v>5</v>
      </c>
      <c r="W2" s="75">
        <v>4</v>
      </c>
      <c r="X2" s="75">
        <v>4</v>
      </c>
      <c r="Y2" s="75">
        <v>4</v>
      </c>
    </row>
    <row r="3" spans="1:25" ht="12.75">
      <c r="A3" s="75" t="s">
        <v>106</v>
      </c>
      <c r="B3" s="75">
        <v>100</v>
      </c>
      <c r="C3" s="75">
        <v>100</v>
      </c>
      <c r="D3" s="75">
        <v>94</v>
      </c>
      <c r="E3" s="75">
        <v>85</v>
      </c>
      <c r="F3" s="75">
        <v>77</v>
      </c>
      <c r="G3" s="75">
        <v>87</v>
      </c>
      <c r="H3" s="75">
        <v>87</v>
      </c>
      <c r="I3" s="75">
        <v>91</v>
      </c>
      <c r="J3" s="75">
        <v>76</v>
      </c>
      <c r="K3" s="75">
        <v>84</v>
      </c>
      <c r="L3" s="75">
        <v>93</v>
      </c>
      <c r="M3" s="75">
        <v>100</v>
      </c>
      <c r="N3" s="75">
        <v>100</v>
      </c>
      <c r="O3" s="75">
        <v>100</v>
      </c>
      <c r="P3" s="75">
        <v>100</v>
      </c>
      <c r="Q3" s="75">
        <v>100</v>
      </c>
      <c r="R3" s="75">
        <v>100</v>
      </c>
      <c r="S3" s="75">
        <v>100</v>
      </c>
      <c r="T3" s="75">
        <v>100</v>
      </c>
      <c r="U3" s="75">
        <v>98</v>
      </c>
      <c r="V3" s="75">
        <v>86</v>
      </c>
      <c r="W3" s="75">
        <v>76</v>
      </c>
      <c r="X3" s="75">
        <v>63</v>
      </c>
      <c r="Y3" s="75">
        <v>71</v>
      </c>
    </row>
    <row r="4" spans="1:25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73" t="s">
        <v>96</v>
      </c>
      <c r="B5" s="74">
        <f>HLOOKUP(B$2,'GENERATOR DATA'!$C$8:$Z$9,2)</f>
        <v>7.94</v>
      </c>
      <c r="C5" s="74">
        <f>HLOOKUP(C$2,'GENERATOR DATA'!$C$8:$Z$9,2)</f>
        <v>3.77</v>
      </c>
      <c r="D5" s="74">
        <f>HLOOKUP(D$2,'GENERATOR DATA'!$C$8:$Z$9,2)</f>
        <v>3.77</v>
      </c>
      <c r="E5" s="74">
        <f>HLOOKUP(E$2,'GENERATOR DATA'!$C$8:$Z$9,2)</f>
        <v>3.77</v>
      </c>
      <c r="F5" s="74">
        <f>HLOOKUP(F$2,'GENERATOR DATA'!$C$8:$Z$9,2)</f>
        <v>3.77</v>
      </c>
      <c r="G5" s="74">
        <f>HLOOKUP(G$2,'GENERATOR DATA'!$C$8:$Z$9,2)</f>
        <v>3.77</v>
      </c>
      <c r="H5" s="74">
        <f>HLOOKUP(H$2,'GENERATOR DATA'!$C$8:$Z$9,2)</f>
        <v>1.98</v>
      </c>
      <c r="I5" s="74">
        <f>HLOOKUP(I$2,'GENERATOR DATA'!$C$8:$Z$9,2)</f>
        <v>1.98</v>
      </c>
      <c r="J5" s="74">
        <f>HLOOKUP(J$2,'GENERATOR DATA'!$C$8:$Z$9,2)</f>
        <v>1.2</v>
      </c>
      <c r="K5" s="74">
        <f>HLOOKUP(K$2,'GENERATOR DATA'!$C$8:$Z$9,2)</f>
        <v>1.98</v>
      </c>
      <c r="L5" s="74">
        <f>HLOOKUP(L$2,'GENERATOR DATA'!$C$8:$Z$9,2)</f>
        <v>3.77</v>
      </c>
      <c r="M5" s="74">
        <f>HLOOKUP(M$2,'GENERATOR DATA'!$C$8:$Z$9,2)</f>
        <v>3.77</v>
      </c>
      <c r="N5" s="74">
        <f>HLOOKUP(N$2,'GENERATOR DATA'!$C$8:$Z$9,2)</f>
        <v>3.77</v>
      </c>
      <c r="O5" s="74">
        <f>HLOOKUP(O$2,'GENERATOR DATA'!$C$8:$Z$9,2)</f>
        <v>1.98</v>
      </c>
      <c r="P5" s="74">
        <f>HLOOKUP(P$2,'GENERATOR DATA'!$C$8:$Z$9,2)</f>
        <v>1.98</v>
      </c>
      <c r="Q5" s="74">
        <f>HLOOKUP(Q$2,'GENERATOR DATA'!$C$8:$Z$9,2)</f>
        <v>1.98</v>
      </c>
      <c r="R5" s="74">
        <f>HLOOKUP(R$2,'GENERATOR DATA'!$C$8:$Z$9,2)</f>
        <v>1.98</v>
      </c>
      <c r="S5" s="74">
        <f>HLOOKUP(S$2,'GENERATOR DATA'!$C$8:$Z$9,2)</f>
        <v>3.77</v>
      </c>
      <c r="T5" s="74">
        <f>HLOOKUP(T$2,'GENERATOR DATA'!$C$8:$Z$9,2)</f>
        <v>3.77</v>
      </c>
      <c r="U5" s="74">
        <f>HLOOKUP(U$2,'GENERATOR DATA'!$C$8:$Z$9,2)</f>
        <v>1.98</v>
      </c>
      <c r="V5" s="74">
        <f>HLOOKUP(V$2,'GENERATOR DATA'!$C$8:$Z$9,2)</f>
        <v>1.98</v>
      </c>
      <c r="W5" s="74">
        <f>HLOOKUP(W$2,'GENERATOR DATA'!$C$8:$Z$9,2)</f>
        <v>1.2</v>
      </c>
      <c r="X5" s="74">
        <f>HLOOKUP(X$2,'GENERATOR DATA'!$C$8:$Z$9,2)</f>
        <v>1.2</v>
      </c>
      <c r="Y5" s="74">
        <f>HLOOKUP(Y$2,'GENERATOR DATA'!$C$8:$Z$9,2)</f>
        <v>1.2</v>
      </c>
    </row>
    <row r="6" spans="1:25" ht="12.75">
      <c r="A6" s="73" t="s">
        <v>97</v>
      </c>
      <c r="B6" s="74">
        <f>'GENERATOR DATA'!$B$3*'GENERATOR DATA'!$B$2*HLOOKUP(B$1,'GENERATOR DATA'!$C$4:$Z$5,2)*(0.1+0.009*(100-B$3))</f>
        <v>0</v>
      </c>
      <c r="C6" s="74">
        <f>'GENERATOR DATA'!$B$3*'GENERATOR DATA'!$B$2*HLOOKUP(C$1,'GENERATOR DATA'!$C$4:$Z$5,2)*(0.1+0.009*(100-C$3))</f>
        <v>0</v>
      </c>
      <c r="D6" s="74">
        <f>'GENERATOR DATA'!$B$3*'GENERATOR DATA'!$B$2*HLOOKUP(D$1,'GENERATOR DATA'!$C$4:$Z$5,2)*(0.1+0.009*(100-D$3))</f>
        <v>0</v>
      </c>
      <c r="E6" s="74">
        <f>'GENERATOR DATA'!$B$3*'GENERATOR DATA'!$B$2*HLOOKUP(E$1,'GENERATOR DATA'!$C$4:$Z$5,2)*(0.1+0.009*(100-E$3))</f>
        <v>0</v>
      </c>
      <c r="F6" s="74">
        <f>'GENERATOR DATA'!$B$3*'GENERATOR DATA'!$B$2*HLOOKUP(F$1,'GENERATOR DATA'!$C$4:$Z$5,2)*(0.1+0.009*(100-F$3))</f>
        <v>0</v>
      </c>
      <c r="G6" s="74">
        <f>'GENERATOR DATA'!$B$3*'GENERATOR DATA'!$B$2*HLOOKUP(G$1,'GENERATOR DATA'!$C$4:$Z$5,2)*(0.1+0.009*(100-G$3))</f>
        <v>0</v>
      </c>
      <c r="H6" s="74">
        <f>'GENERATOR DATA'!$B$3*'GENERATOR DATA'!$B$2*HLOOKUP(H$1,'GENERATOR DATA'!$C$4:$Z$5,2)*(0.1+0.009*(100-H$3))</f>
        <v>0</v>
      </c>
      <c r="I6" s="74">
        <f>'GENERATOR DATA'!$B$3*'GENERATOR DATA'!$B$2*HLOOKUP(I$1,'GENERATOR DATA'!$C$4:$Z$5,2)*(0.1+0.009*(100-I$3))</f>
        <v>1.5385000000000002</v>
      </c>
      <c r="J6" s="74">
        <f>'GENERATOR DATA'!$B$3*'GENERATOR DATA'!$B$2*HLOOKUP(J$1,'GENERATOR DATA'!$C$4:$Z$5,2)*(0.1+0.009*(100-J$3))</f>
        <v>2.6860000000000004</v>
      </c>
      <c r="K6" s="74">
        <f>'GENERATOR DATA'!$B$3*'GENERATOR DATA'!$B$2*HLOOKUP(K$1,'GENERATOR DATA'!$C$4:$Z$5,2)*(0.1+0.009*(100-K$3))</f>
        <v>2.0740000000000003</v>
      </c>
      <c r="L6" s="74">
        <f>'GENERATOR DATA'!$B$3*'GENERATOR DATA'!$B$2*HLOOKUP(L$1,'GENERATOR DATA'!$C$4:$Z$5,2)*(0.1+0.009*(100-L$3))</f>
        <v>1.3855</v>
      </c>
      <c r="M6" s="74">
        <f>'GENERATOR DATA'!$B$3*'GENERATOR DATA'!$B$2*HLOOKUP(M$1,'GENERATOR DATA'!$C$4:$Z$5,2)*(0.1+0.009*(100-M$3))</f>
        <v>0.8500000000000001</v>
      </c>
      <c r="N6" s="74">
        <f>'GENERATOR DATA'!$B$3*'GENERATOR DATA'!$B$2*HLOOKUP(N$1,'GENERATOR DATA'!$C$4:$Z$5,2)*(0.1+0.009*(100-N$3))</f>
        <v>0.8500000000000001</v>
      </c>
      <c r="O6" s="74">
        <f>'GENERATOR DATA'!$B$3*'GENERATOR DATA'!$B$2*HLOOKUP(O$1,'GENERATOR DATA'!$C$4:$Z$5,2)*(0.1+0.009*(100-O$3))</f>
        <v>0.8500000000000001</v>
      </c>
      <c r="P6" s="74">
        <f>'GENERATOR DATA'!$B$3*'GENERATOR DATA'!$B$2*HLOOKUP(P$1,'GENERATOR DATA'!$C$4:$Z$5,2)*(0.1+0.009*(100-P$3))</f>
        <v>0.8500000000000001</v>
      </c>
      <c r="Q6" s="74">
        <f>'GENERATOR DATA'!$B$3*'GENERATOR DATA'!$B$2*HLOOKUP(Q$1,'GENERATOR DATA'!$C$4:$Z$5,2)*(0.1+0.009*(100-Q$3))</f>
        <v>0.8500000000000001</v>
      </c>
      <c r="R6" s="74">
        <f>'GENERATOR DATA'!$B$3*'GENERATOR DATA'!$B$2*HLOOKUP(R$1,'GENERATOR DATA'!$C$4:$Z$5,2)*(0.1+0.009*(100-R$3))</f>
        <v>0.8500000000000001</v>
      </c>
      <c r="S6" s="74">
        <f>'GENERATOR DATA'!$B$3*'GENERATOR DATA'!$B$2*HLOOKUP(S$1,'GENERATOR DATA'!$C$4:$Z$5,2)*(0.1+0.009*(100-S$3))</f>
        <v>0.8500000000000001</v>
      </c>
      <c r="T6" s="74">
        <f>'GENERATOR DATA'!$B$3*'GENERATOR DATA'!$B$2*HLOOKUP(T$1,'GENERATOR DATA'!$C$4:$Z$5,2)*(0.1+0.009*(100-T$3))</f>
        <v>0</v>
      </c>
      <c r="U6" s="74">
        <f>'GENERATOR DATA'!$B$3*'GENERATOR DATA'!$B$2*HLOOKUP(U$1,'GENERATOR DATA'!$C$4:$Z$5,2)*(0.1+0.009*(100-U$3))</f>
        <v>0</v>
      </c>
      <c r="V6" s="74">
        <f>'GENERATOR DATA'!$B$3*'GENERATOR DATA'!$B$2*HLOOKUP(V$1,'GENERATOR DATA'!$C$4:$Z$5,2)*(0.1+0.009*(100-V$3))</f>
        <v>0</v>
      </c>
      <c r="W6" s="74">
        <f>'GENERATOR DATA'!$B$3*'GENERATOR DATA'!$B$2*HLOOKUP(W$1,'GENERATOR DATA'!$C$4:$Z$5,2)*(0.1+0.009*(100-W$3))</f>
        <v>0</v>
      </c>
      <c r="X6" s="74">
        <f>'GENERATOR DATA'!$B$3*'GENERATOR DATA'!$B$2*HLOOKUP(X$1,'GENERATOR DATA'!$C$4:$Z$5,2)*(0.1+0.009*(100-X$3))</f>
        <v>0</v>
      </c>
      <c r="Y6" s="74">
        <f>'GENERATOR DATA'!$B$3*'GENERATOR DATA'!$B$2*HLOOKUP(Y$1,'GENERATOR DATA'!$C$4:$Z$5,2)*(0.1+0.009*(100-Y$3))</f>
        <v>0</v>
      </c>
    </row>
    <row r="7" spans="1:25" s="76" customFormat="1" ht="12.75">
      <c r="A7" s="73" t="s">
        <v>98</v>
      </c>
      <c r="B7" s="74">
        <f>B6+B5</f>
        <v>7.94</v>
      </c>
      <c r="C7" s="74">
        <f>C6+C5</f>
        <v>3.77</v>
      </c>
      <c r="D7" s="74">
        <f>D6+D5</f>
        <v>3.77</v>
      </c>
      <c r="E7" s="74">
        <f>E6+E5</f>
        <v>3.77</v>
      </c>
      <c r="F7" s="74">
        <f>F6+F5</f>
        <v>3.77</v>
      </c>
      <c r="G7" s="74">
        <f>G6+G5</f>
        <v>3.77</v>
      </c>
      <c r="H7" s="74">
        <f>H6+H5</f>
        <v>1.98</v>
      </c>
      <c r="I7" s="74">
        <f>I6+I5</f>
        <v>3.5185000000000004</v>
      </c>
      <c r="J7" s="74">
        <f>J6+J5</f>
        <v>3.886</v>
      </c>
      <c r="K7" s="74">
        <f>K6+K5</f>
        <v>4.054</v>
      </c>
      <c r="L7" s="74">
        <f>L6+L5</f>
        <v>5.1555</v>
      </c>
      <c r="M7" s="74">
        <f>M6+M5</f>
        <v>4.62</v>
      </c>
      <c r="N7" s="74">
        <f>N6+N5</f>
        <v>4.62</v>
      </c>
      <c r="O7" s="74">
        <f>O6+O5</f>
        <v>2.83</v>
      </c>
      <c r="P7" s="74">
        <f>P6+P5</f>
        <v>2.83</v>
      </c>
      <c r="Q7" s="74">
        <f>Q6+Q5</f>
        <v>2.83</v>
      </c>
      <c r="R7" s="74">
        <f>R6+R5</f>
        <v>2.83</v>
      </c>
      <c r="S7" s="74">
        <f>S6+S5</f>
        <v>4.62</v>
      </c>
      <c r="T7" s="74">
        <f>T6+T5</f>
        <v>3.77</v>
      </c>
      <c r="U7" s="74">
        <f>U6+U5</f>
        <v>1.98</v>
      </c>
      <c r="V7" s="74">
        <f>V6+V5</f>
        <v>1.98</v>
      </c>
      <c r="W7" s="74">
        <f>W6+W5</f>
        <v>1.2</v>
      </c>
      <c r="X7" s="74">
        <f>X6+X5</f>
        <v>1.2</v>
      </c>
      <c r="Y7" s="74">
        <f>Y6+Y5</f>
        <v>1.2</v>
      </c>
    </row>
    <row r="8" spans="1:25" s="76" customFormat="1" ht="12.75">
      <c r="A8" s="73" t="s">
        <v>99</v>
      </c>
      <c r="B8" s="74">
        <f>B7</f>
        <v>7.94</v>
      </c>
      <c r="C8" s="74">
        <f>C7+B8</f>
        <v>11.71</v>
      </c>
      <c r="D8" s="74">
        <f>D7+C8</f>
        <v>15.48</v>
      </c>
      <c r="E8" s="74">
        <f>E7+D8</f>
        <v>19.25</v>
      </c>
      <c r="F8" s="74">
        <f>F7+E8</f>
        <v>23.02</v>
      </c>
      <c r="G8" s="74">
        <f>G7+F8</f>
        <v>26.79</v>
      </c>
      <c r="H8" s="74">
        <f>H7+G8</f>
        <v>28.77</v>
      </c>
      <c r="I8" s="74">
        <f>I7+H8</f>
        <v>32.2885</v>
      </c>
      <c r="J8" s="74">
        <f>J7+I8</f>
        <v>36.1745</v>
      </c>
      <c r="K8" s="74">
        <f>K7+J8</f>
        <v>40.228500000000004</v>
      </c>
      <c r="L8" s="74">
        <f>L7+K8</f>
        <v>45.384</v>
      </c>
      <c r="M8" s="74">
        <f>M7+L8</f>
        <v>50.004</v>
      </c>
      <c r="N8" s="74">
        <f>N7+M8</f>
        <v>54.623999999999995</v>
      </c>
      <c r="O8" s="74">
        <f>O7+N8</f>
        <v>57.45399999999999</v>
      </c>
      <c r="P8" s="74">
        <f>P7+O8</f>
        <v>60.28399999999999</v>
      </c>
      <c r="Q8" s="74">
        <f>Q7+P8</f>
        <v>63.11399999999999</v>
      </c>
      <c r="R8" s="74">
        <f>R7+Q8</f>
        <v>65.94399999999999</v>
      </c>
      <c r="S8" s="74">
        <f>S7+R8</f>
        <v>70.564</v>
      </c>
      <c r="T8" s="74">
        <f>T7+S8</f>
        <v>74.33399999999999</v>
      </c>
      <c r="U8" s="74">
        <f>U7+T8</f>
        <v>76.314</v>
      </c>
      <c r="V8" s="74">
        <f>V7+U8</f>
        <v>78.294</v>
      </c>
      <c r="W8" s="74">
        <f>W7+V8</f>
        <v>79.494</v>
      </c>
      <c r="X8" s="74">
        <f>X7+W8</f>
        <v>80.694</v>
      </c>
      <c r="Y8" s="74">
        <f>Y7+X8</f>
        <v>81.894</v>
      </c>
    </row>
    <row r="9" spans="1:25" s="76" customFormat="1" ht="12.75">
      <c r="A9" s="73" t="s">
        <v>100</v>
      </c>
      <c r="B9" s="74">
        <f>B8/10</f>
        <v>0.794</v>
      </c>
      <c r="C9" s="74">
        <f>C8/10</f>
        <v>1.171</v>
      </c>
      <c r="D9" s="74">
        <f>D8/10</f>
        <v>1.548</v>
      </c>
      <c r="E9" s="74">
        <f>E8/10</f>
        <v>1.925</v>
      </c>
      <c r="F9" s="74">
        <f>F8/10</f>
        <v>2.302</v>
      </c>
      <c r="G9" s="74">
        <f>G8/10</f>
        <v>2.679</v>
      </c>
      <c r="H9" s="74">
        <f>H8/10</f>
        <v>2.877</v>
      </c>
      <c r="I9" s="74">
        <f>I8/10</f>
        <v>3.22885</v>
      </c>
      <c r="J9" s="74">
        <f>J8/10</f>
        <v>3.6174500000000003</v>
      </c>
      <c r="K9" s="74">
        <f>K8/10</f>
        <v>4.02285</v>
      </c>
      <c r="L9" s="74">
        <f>L8/10</f>
        <v>4.5384</v>
      </c>
      <c r="M9" s="74">
        <f>M8/10</f>
        <v>5.0004</v>
      </c>
      <c r="N9" s="74">
        <f>N8/10</f>
        <v>5.4624</v>
      </c>
      <c r="O9" s="74">
        <f>O8/10</f>
        <v>5.745399999999999</v>
      </c>
      <c r="P9" s="74">
        <f>P8/10</f>
        <v>6.0283999999999995</v>
      </c>
      <c r="Q9" s="74">
        <f>Q8/10</f>
        <v>6.311399999999999</v>
      </c>
      <c r="R9" s="74">
        <f>R8/10</f>
        <v>6.5943999999999985</v>
      </c>
      <c r="S9" s="74">
        <f>S8/10</f>
        <v>7.056399999999999</v>
      </c>
      <c r="T9" s="74">
        <f>T8/10</f>
        <v>7.433399999999999</v>
      </c>
      <c r="U9" s="74">
        <f>U8/10</f>
        <v>7.631399999999999</v>
      </c>
      <c r="V9" s="74">
        <f>V8/10</f>
        <v>7.8294</v>
      </c>
      <c r="W9" s="74">
        <f>W8/10</f>
        <v>7.9494</v>
      </c>
      <c r="X9" s="74">
        <f>X8/10</f>
        <v>8.0694</v>
      </c>
      <c r="Y9" s="74">
        <f>Y8/10</f>
        <v>8.189400000000001</v>
      </c>
    </row>
    <row r="10" spans="2:25" s="76" customFormat="1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>
      <c r="A11" s="73" t="s">
        <v>101</v>
      </c>
      <c r="B11" s="73">
        <f>'GENERATOR DATA'!C19</f>
        <v>14</v>
      </c>
      <c r="C11" s="73">
        <f>'GENERATOR DATA'!D19</f>
        <v>14</v>
      </c>
      <c r="D11" s="73">
        <f>'GENERATOR DATA'!E19</f>
        <v>14</v>
      </c>
      <c r="E11" s="73">
        <f>'GENERATOR DATA'!F19</f>
        <v>14</v>
      </c>
      <c r="F11" s="73">
        <f>'GENERATOR DATA'!G19</f>
        <v>14</v>
      </c>
      <c r="G11" s="73">
        <f>'GENERATOR DATA'!H19</f>
        <v>14</v>
      </c>
      <c r="H11" s="73">
        <f>'GENERATOR DATA'!I19</f>
        <v>14</v>
      </c>
      <c r="I11" s="73">
        <f>'GENERATOR DATA'!J19</f>
        <v>14</v>
      </c>
      <c r="J11" s="73">
        <f>'GENERATOR DATA'!K19</f>
        <v>14</v>
      </c>
      <c r="K11" s="73">
        <f>'GENERATOR DATA'!L19</f>
        <v>14</v>
      </c>
      <c r="L11" s="73">
        <f>'GENERATOR DATA'!M19</f>
        <v>14</v>
      </c>
      <c r="M11" s="73">
        <f>'GENERATOR DATA'!N19</f>
        <v>14</v>
      </c>
      <c r="N11" s="73">
        <f>'GENERATOR DATA'!O19</f>
        <v>14</v>
      </c>
      <c r="O11" s="73">
        <f>'GENERATOR DATA'!P19</f>
        <v>14</v>
      </c>
      <c r="P11" s="73">
        <f>'GENERATOR DATA'!Q19</f>
        <v>14</v>
      </c>
      <c r="Q11" s="73">
        <f>'GENERATOR DATA'!R19</f>
        <v>14</v>
      </c>
      <c r="R11" s="73">
        <f>'GENERATOR DATA'!S19</f>
        <v>14</v>
      </c>
      <c r="S11" s="73">
        <f>'GENERATOR DATA'!T19</f>
        <v>14</v>
      </c>
      <c r="T11" s="73">
        <f>'GENERATOR DATA'!U19</f>
        <v>14</v>
      </c>
      <c r="U11" s="73">
        <f>'GENERATOR DATA'!V19</f>
        <v>14</v>
      </c>
      <c r="V11" s="73">
        <f>'GENERATOR DATA'!W19</f>
        <v>14</v>
      </c>
      <c r="W11" s="73">
        <f>'GENERATOR DATA'!X19</f>
        <v>14</v>
      </c>
      <c r="X11" s="73">
        <f>'GENERATOR DATA'!Y19</f>
        <v>14</v>
      </c>
      <c r="Y11" s="73">
        <f>'GENERATOR DATA'!Z19</f>
        <v>14</v>
      </c>
    </row>
    <row r="12" spans="1:25" ht="12.75">
      <c r="A12" s="73" t="s">
        <v>102</v>
      </c>
      <c r="B12" s="73">
        <f>'GENERATOR DATA'!$B$14/10</f>
        <v>28.5</v>
      </c>
      <c r="C12" s="73">
        <f>'GENERATOR DATA'!$B$14/10</f>
        <v>28.5</v>
      </c>
      <c r="D12" s="73">
        <f>'GENERATOR DATA'!$B$14/10</f>
        <v>28.5</v>
      </c>
      <c r="E12" s="73">
        <f>'GENERATOR DATA'!$B$14/10</f>
        <v>28.5</v>
      </c>
      <c r="F12" s="73">
        <f>'GENERATOR DATA'!$B$14/10</f>
        <v>28.5</v>
      </c>
      <c r="G12" s="73">
        <f>'GENERATOR DATA'!$B$14/10</f>
        <v>28.5</v>
      </c>
      <c r="H12" s="73">
        <f>'GENERATOR DATA'!$B$14/10</f>
        <v>28.5</v>
      </c>
      <c r="I12" s="73">
        <f>'GENERATOR DATA'!$B$14/10</f>
        <v>28.5</v>
      </c>
      <c r="J12" s="73">
        <f>'GENERATOR DATA'!$B$14/10</f>
        <v>28.5</v>
      </c>
      <c r="K12" s="73">
        <f>'GENERATOR DATA'!$B$14/10</f>
        <v>28.5</v>
      </c>
      <c r="L12" s="73">
        <f>'GENERATOR DATA'!$B$14/10</f>
        <v>28.5</v>
      </c>
      <c r="M12" s="73">
        <f>'GENERATOR DATA'!$B$14/10</f>
        <v>28.5</v>
      </c>
      <c r="N12" s="73">
        <f>'GENERATOR DATA'!$B$14/10</f>
        <v>28.5</v>
      </c>
      <c r="O12" s="73">
        <f>'GENERATOR DATA'!$B$14/10</f>
        <v>28.5</v>
      </c>
      <c r="P12" s="73">
        <f>'GENERATOR DATA'!$B$14/10</f>
        <v>28.5</v>
      </c>
      <c r="Q12" s="73">
        <f>'GENERATOR DATA'!$B$14/10</f>
        <v>28.5</v>
      </c>
      <c r="R12" s="73">
        <f>'GENERATOR DATA'!$B$14/10</f>
        <v>28.5</v>
      </c>
      <c r="S12" s="73">
        <f>'GENERATOR DATA'!$B$14/10</f>
        <v>28.5</v>
      </c>
      <c r="T12" s="73">
        <f>'GENERATOR DATA'!$B$14/10</f>
        <v>28.5</v>
      </c>
      <c r="U12" s="73">
        <f>'GENERATOR DATA'!$B$14/10</f>
        <v>28.5</v>
      </c>
      <c r="V12" s="73">
        <f>'GENERATOR DATA'!$B$14/10</f>
        <v>28.5</v>
      </c>
      <c r="W12" s="73">
        <f>'GENERATOR DATA'!$B$14/10</f>
        <v>28.5</v>
      </c>
      <c r="X12" s="73">
        <f>'GENERATOR DATA'!$B$14/10</f>
        <v>28.5</v>
      </c>
      <c r="Y12" s="73">
        <f>'GENERATOR DATA'!$B$14/10</f>
        <v>28.5</v>
      </c>
    </row>
    <row r="13" spans="1:25" ht="12.75">
      <c r="A13" s="73" t="s">
        <v>103</v>
      </c>
      <c r="B13" s="74">
        <f>'GENERATOR DATA'!$B$14</f>
        <v>285</v>
      </c>
      <c r="C13" s="74">
        <f>'GENERATOR DATA'!$B$14-SUM($B$11:C11)+SUM($B$7:C7)</f>
        <v>268.71</v>
      </c>
      <c r="D13" s="74">
        <f>'GENERATOR DATA'!$B$14-SUM($B$11:D11)+SUM($B$7:D7)</f>
        <v>258.48</v>
      </c>
      <c r="E13" s="74">
        <f>'GENERATOR DATA'!$B$14-SUM($B$11:E11)+SUM($B$7:E7)</f>
        <v>248.25</v>
      </c>
      <c r="F13" s="74">
        <f>'GENERATOR DATA'!$B$14-SUM($B$11:F11)+SUM($B$7:F7)</f>
        <v>238.02</v>
      </c>
      <c r="G13" s="74">
        <f>'GENERATOR DATA'!$B$14-SUM($B$11:G11)+SUM($B$7:G7)</f>
        <v>227.79</v>
      </c>
      <c r="H13" s="74">
        <f>'GENERATOR DATA'!$B$14-SUM($B$11:H11)+SUM($B$7:H7)</f>
        <v>215.77</v>
      </c>
      <c r="I13" s="74">
        <f>'GENERATOR DATA'!$B$14-SUM($B$11:I11)+SUM($B$7:I7)</f>
        <v>205.2885</v>
      </c>
      <c r="J13" s="74">
        <f>'GENERATOR DATA'!$B$14-SUM($B$11:J11)+SUM($B$7:J7)</f>
        <v>195.1745</v>
      </c>
      <c r="K13" s="74">
        <f>'GENERATOR DATA'!$B$14-SUM($B$11:K11)+SUM($B$7:K7)</f>
        <v>185.2285</v>
      </c>
      <c r="L13" s="74">
        <f>'GENERATOR DATA'!$B$14-SUM($B$11:L11)+SUM($B$7:L7)</f>
        <v>176.38400000000001</v>
      </c>
      <c r="M13" s="74">
        <f>'GENERATOR DATA'!$B$14-SUM($B$11:M11)+SUM($B$7:M7)</f>
        <v>167.004</v>
      </c>
      <c r="N13" s="74">
        <f>'GENERATOR DATA'!$B$14-SUM($B$11:N11)+SUM($B$7:N7)</f>
        <v>157.624</v>
      </c>
      <c r="O13" s="74">
        <f>'GENERATOR DATA'!$B$14-SUM($B$11:O11)+SUM($B$7:O7)</f>
        <v>146.454</v>
      </c>
      <c r="P13" s="74">
        <f>'GENERATOR DATA'!$B$14-SUM($B$11:P11)+SUM($B$7:P7)</f>
        <v>135.284</v>
      </c>
      <c r="Q13" s="74">
        <f>'GENERATOR DATA'!$B$14-SUM($B$11:Q11)+SUM($B$7:Q7)</f>
        <v>124.11399999999999</v>
      </c>
      <c r="R13" s="74">
        <f>'GENERATOR DATA'!$B$14-SUM($B$11:R11)+SUM($B$7:R7)</f>
        <v>112.94399999999999</v>
      </c>
      <c r="S13" s="74">
        <f>'GENERATOR DATA'!$B$14-SUM($B$11:S11)+SUM($B$7:S7)</f>
        <v>103.564</v>
      </c>
      <c r="T13" s="74">
        <f>'GENERATOR DATA'!$B$14-SUM($B$11:T11)+SUM($B$7:T7)</f>
        <v>93.33399999999999</v>
      </c>
      <c r="U13" s="74">
        <f>'GENERATOR DATA'!$B$14-SUM($B$11:U11)+SUM($B$7:U7)</f>
        <v>81.314</v>
      </c>
      <c r="V13" s="74">
        <f>'GENERATOR DATA'!$B$14-SUM($B$11:V11)+SUM($B$7:V7)</f>
        <v>69.294</v>
      </c>
      <c r="W13" s="74">
        <f>'GENERATOR DATA'!$B$14-SUM($B$11:W11)+SUM($B$7:W7)</f>
        <v>56.494</v>
      </c>
      <c r="X13" s="74">
        <f>'GENERATOR DATA'!$B$14-SUM($B$11:X11)+SUM($B$7:X7)</f>
        <v>43.694</v>
      </c>
      <c r="Y13" s="74">
        <f>'GENERATOR DATA'!$B$14-SUM($B$11:Y11)+SUM($B$7:Y7)</f>
        <v>30.894000000000005</v>
      </c>
    </row>
    <row r="14" spans="1:25" ht="12.75">
      <c r="A14" s="73" t="s">
        <v>104</v>
      </c>
      <c r="B14" s="74">
        <f>B13/10</f>
        <v>28.5</v>
      </c>
      <c r="C14" s="74">
        <f>C13/10</f>
        <v>26.871</v>
      </c>
      <c r="D14" s="74">
        <f>D13/10</f>
        <v>25.848000000000003</v>
      </c>
      <c r="E14" s="74">
        <f>E13/10</f>
        <v>24.825</v>
      </c>
      <c r="F14" s="74">
        <f>F13/10</f>
        <v>23.802</v>
      </c>
      <c r="G14" s="74">
        <f>G13/10</f>
        <v>22.779</v>
      </c>
      <c r="H14" s="74">
        <f>H13/10</f>
        <v>21.577</v>
      </c>
      <c r="I14" s="74">
        <f>I13/10</f>
        <v>20.52885</v>
      </c>
      <c r="J14" s="74">
        <f>J13/10</f>
        <v>19.51745</v>
      </c>
      <c r="K14" s="74">
        <f>K13/10</f>
        <v>18.52285</v>
      </c>
      <c r="L14" s="74">
        <f>L13/10</f>
        <v>17.6384</v>
      </c>
      <c r="M14" s="74">
        <f>M13/10</f>
        <v>16.7004</v>
      </c>
      <c r="N14" s="74">
        <f>N13/10</f>
        <v>15.7624</v>
      </c>
      <c r="O14" s="74">
        <f>O13/10</f>
        <v>14.6454</v>
      </c>
      <c r="P14" s="74">
        <f>P13/10</f>
        <v>13.5284</v>
      </c>
      <c r="Q14" s="74">
        <f>Q13/10</f>
        <v>12.411399999999999</v>
      </c>
      <c r="R14" s="74">
        <f>R13/10</f>
        <v>11.2944</v>
      </c>
      <c r="S14" s="74">
        <f>S13/10</f>
        <v>10.356399999999999</v>
      </c>
      <c r="T14" s="74">
        <f>T13/10</f>
        <v>9.3334</v>
      </c>
      <c r="U14" s="74">
        <f>U13/10</f>
        <v>8.1314</v>
      </c>
      <c r="V14" s="74">
        <f>V13/10</f>
        <v>6.929399999999999</v>
      </c>
      <c r="W14" s="74">
        <f>W13/10</f>
        <v>5.6494</v>
      </c>
      <c r="X14" s="74">
        <f>X13/10</f>
        <v>4.369400000000001</v>
      </c>
      <c r="Y14" s="74">
        <f>Y13/10</f>
        <v>3.0894000000000004</v>
      </c>
    </row>
    <row r="15" spans="1:25" ht="12.75">
      <c r="A15" s="73"/>
      <c r="B15" s="7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" ht="12.75">
      <c r="A16" s="73" t="s">
        <v>89</v>
      </c>
      <c r="B16" s="74">
        <f>SUM(B5:Y5)</f>
        <v>68.26</v>
      </c>
    </row>
    <row r="17" spans="1:2" ht="12.75">
      <c r="A17" s="73" t="s">
        <v>90</v>
      </c>
      <c r="B17" s="74">
        <f>SUM(B6:Y6)</f>
        <v>13.633999999999999</v>
      </c>
    </row>
    <row r="18" spans="1:2" ht="12.75">
      <c r="A18" s="73" t="s">
        <v>99</v>
      </c>
      <c r="B18" s="74">
        <f>SUM(B7:Y7)</f>
        <v>81.894</v>
      </c>
    </row>
    <row r="19" spans="1:2" ht="12.75">
      <c r="A19" s="73" t="s">
        <v>91</v>
      </c>
      <c r="B19" s="74">
        <f>B18+B13</f>
        <v>366.894</v>
      </c>
    </row>
    <row r="20" spans="1:2" ht="12.75">
      <c r="A20" s="73" t="s">
        <v>92</v>
      </c>
      <c r="B20" s="74">
        <f>SUM(B11:Y11)</f>
        <v>336</v>
      </c>
    </row>
    <row r="21" spans="1:2" ht="12.75">
      <c r="A21" s="73" t="s">
        <v>93</v>
      </c>
      <c r="B21" s="74">
        <f>B19-B20</f>
        <v>30.894000000000005</v>
      </c>
    </row>
  </sheetData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="58" zoomScaleNormal="58" workbookViewId="0" topLeftCell="A1">
      <selection activeCell="A43" sqref="A43"/>
    </sheetView>
  </sheetViews>
  <sheetFormatPr defaultColWidth="12.57421875" defaultRowHeight="12.75"/>
  <cols>
    <col min="1" max="1" width="35.421875" style="0" customWidth="1"/>
    <col min="2" max="2" width="7.57421875" style="0" customWidth="1"/>
    <col min="3" max="19" width="6.421875" style="0" customWidth="1"/>
    <col min="20" max="25" width="6.7109375" style="0" customWidth="1"/>
    <col min="26" max="16384" width="11.57421875" style="0" customWidth="1"/>
  </cols>
  <sheetData>
    <row r="1" spans="2:25" ht="12.75">
      <c r="B1" s="75" t="s">
        <v>38</v>
      </c>
      <c r="C1" s="75" t="s">
        <v>39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45</v>
      </c>
      <c r="J1" s="75" t="s">
        <v>46</v>
      </c>
      <c r="K1" s="75" t="s">
        <v>47</v>
      </c>
      <c r="L1" s="75" t="s">
        <v>48</v>
      </c>
      <c r="M1" s="75" t="s">
        <v>49</v>
      </c>
      <c r="N1" s="75" t="s">
        <v>50</v>
      </c>
      <c r="O1" s="75" t="s">
        <v>51</v>
      </c>
      <c r="P1" s="75" t="s">
        <v>52</v>
      </c>
      <c r="Q1" s="75" t="s">
        <v>53</v>
      </c>
      <c r="R1" s="75" t="s">
        <v>54</v>
      </c>
      <c r="S1" s="75" t="s">
        <v>55</v>
      </c>
      <c r="T1" s="75" t="s">
        <v>56</v>
      </c>
      <c r="U1" s="75" t="s">
        <v>57</v>
      </c>
      <c r="V1" s="75" t="s">
        <v>58</v>
      </c>
      <c r="W1" s="75" t="s">
        <v>59</v>
      </c>
      <c r="X1" s="75" t="s">
        <v>60</v>
      </c>
      <c r="Y1" s="75" t="s">
        <v>61</v>
      </c>
    </row>
    <row r="2" spans="1:25" ht="12.75">
      <c r="A2" s="75" t="s">
        <v>107</v>
      </c>
      <c r="B2" s="75">
        <v>4</v>
      </c>
      <c r="C2" s="75">
        <v>2</v>
      </c>
      <c r="D2" s="75">
        <v>3</v>
      </c>
      <c r="E2" s="75">
        <v>3</v>
      </c>
      <c r="F2" s="75">
        <v>3</v>
      </c>
      <c r="G2" s="75">
        <v>3</v>
      </c>
      <c r="H2" s="75">
        <v>2</v>
      </c>
      <c r="I2" s="75">
        <v>2</v>
      </c>
      <c r="J2" s="75">
        <v>2</v>
      </c>
      <c r="K2" s="75">
        <v>2</v>
      </c>
      <c r="L2" s="75">
        <v>2</v>
      </c>
      <c r="M2" s="75">
        <v>1</v>
      </c>
      <c r="N2" s="75">
        <v>1</v>
      </c>
      <c r="O2" s="75">
        <v>2</v>
      </c>
      <c r="P2" s="75">
        <v>4</v>
      </c>
      <c r="Q2" s="75">
        <v>5</v>
      </c>
      <c r="R2" s="75">
        <v>5</v>
      </c>
      <c r="S2" s="75">
        <v>5</v>
      </c>
      <c r="T2" s="75">
        <v>6</v>
      </c>
      <c r="U2" s="75">
        <v>5</v>
      </c>
      <c r="V2" s="75">
        <v>5</v>
      </c>
      <c r="W2" s="75">
        <v>5</v>
      </c>
      <c r="X2" s="75">
        <v>6</v>
      </c>
      <c r="Y2" s="75">
        <v>6</v>
      </c>
    </row>
    <row r="3" spans="1:25" ht="12.75">
      <c r="A3" s="75" t="s">
        <v>108</v>
      </c>
      <c r="B3" s="75">
        <v>52</v>
      </c>
      <c r="C3" s="75">
        <v>100</v>
      </c>
      <c r="D3" s="75">
        <v>100</v>
      </c>
      <c r="E3" s="75">
        <v>100</v>
      </c>
      <c r="F3" s="75">
        <v>100</v>
      </c>
      <c r="G3" s="75">
        <v>100</v>
      </c>
      <c r="H3" s="75">
        <v>100</v>
      </c>
      <c r="I3" s="75">
        <v>100</v>
      </c>
      <c r="J3" s="75">
        <v>100</v>
      </c>
      <c r="K3" s="75">
        <v>100</v>
      </c>
      <c r="L3" s="75">
        <v>100</v>
      </c>
      <c r="M3" s="75">
        <v>100</v>
      </c>
      <c r="N3" s="75">
        <v>100</v>
      </c>
      <c r="O3" s="75">
        <v>76</v>
      </c>
      <c r="P3" s="75">
        <v>83</v>
      </c>
      <c r="Q3" s="75">
        <v>79</v>
      </c>
      <c r="R3" s="75">
        <v>86</v>
      </c>
      <c r="S3" s="75">
        <v>100</v>
      </c>
      <c r="T3" s="75">
        <v>100</v>
      </c>
      <c r="U3" s="75">
        <v>91</v>
      </c>
      <c r="V3" s="75">
        <v>70</v>
      </c>
      <c r="W3" s="75">
        <v>76</v>
      </c>
      <c r="X3" s="75">
        <v>63</v>
      </c>
      <c r="Y3" s="75">
        <v>75</v>
      </c>
    </row>
    <row r="4" spans="1:25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73" t="s">
        <v>96</v>
      </c>
      <c r="B5" s="74">
        <f>HLOOKUP(B$2,'GENERATOR DATA'!$C$8:$Z$9,2)</f>
        <v>1.2</v>
      </c>
      <c r="C5" s="74">
        <f>HLOOKUP(C$2,'GENERATOR DATA'!$C$8:$Z$9,2)</f>
        <v>0</v>
      </c>
      <c r="D5" s="74">
        <f>HLOOKUP(D$2,'GENERATOR DATA'!$C$8:$Z$9,2)</f>
        <v>0.5</v>
      </c>
      <c r="E5" s="74">
        <f>HLOOKUP(E$2,'GENERATOR DATA'!$C$8:$Z$9,2)</f>
        <v>0.5</v>
      </c>
      <c r="F5" s="74">
        <f>HLOOKUP(F$2,'GENERATOR DATA'!$C$8:$Z$9,2)</f>
        <v>0.5</v>
      </c>
      <c r="G5" s="74">
        <f>HLOOKUP(G$2,'GENERATOR DATA'!$C$8:$Z$9,2)</f>
        <v>0.5</v>
      </c>
      <c r="H5" s="74">
        <f>HLOOKUP(H$2,'GENERATOR DATA'!$C$8:$Z$9,2)</f>
        <v>0</v>
      </c>
      <c r="I5" s="74">
        <f>HLOOKUP(I$2,'GENERATOR DATA'!$C$8:$Z$9,2)</f>
        <v>0</v>
      </c>
      <c r="J5" s="74">
        <f>HLOOKUP(J$2,'GENERATOR DATA'!$C$8:$Z$9,2)</f>
        <v>0</v>
      </c>
      <c r="K5" s="74">
        <f>HLOOKUP(K$2,'GENERATOR DATA'!$C$8:$Z$9,2)</f>
        <v>0</v>
      </c>
      <c r="L5" s="74">
        <f>HLOOKUP(L$2,'GENERATOR DATA'!$C$8:$Z$9,2)</f>
        <v>0</v>
      </c>
      <c r="M5" s="74">
        <f>HLOOKUP(M$2,'GENERATOR DATA'!$C$8:$Z$9,2)</f>
        <v>0</v>
      </c>
      <c r="N5" s="74">
        <f>HLOOKUP(N$2,'GENERATOR DATA'!$C$8:$Z$9,2)</f>
        <v>0</v>
      </c>
      <c r="O5" s="74">
        <f>HLOOKUP(O$2,'GENERATOR DATA'!$C$8:$Z$9,2)</f>
        <v>0</v>
      </c>
      <c r="P5" s="74">
        <f>HLOOKUP(P$2,'GENERATOR DATA'!$C$8:$Z$9,2)</f>
        <v>1.2</v>
      </c>
      <c r="Q5" s="74">
        <f>HLOOKUP(Q$2,'GENERATOR DATA'!$C$8:$Z$9,2)</f>
        <v>1.98</v>
      </c>
      <c r="R5" s="74">
        <f>HLOOKUP(R$2,'GENERATOR DATA'!$C$8:$Z$9,2)</f>
        <v>1.98</v>
      </c>
      <c r="S5" s="74">
        <f>HLOOKUP(S$2,'GENERATOR DATA'!$C$8:$Z$9,2)</f>
        <v>1.98</v>
      </c>
      <c r="T5" s="74">
        <f>HLOOKUP(T$2,'GENERATOR DATA'!$C$8:$Z$9,2)</f>
        <v>3.77</v>
      </c>
      <c r="U5" s="74">
        <f>HLOOKUP(U$2,'GENERATOR DATA'!$C$8:$Z$9,2)</f>
        <v>1.98</v>
      </c>
      <c r="V5" s="74">
        <f>HLOOKUP(V$2,'GENERATOR DATA'!$C$8:$Z$9,2)</f>
        <v>1.98</v>
      </c>
      <c r="W5" s="74">
        <f>HLOOKUP(W$2,'GENERATOR DATA'!$C$8:$Z$9,2)</f>
        <v>1.98</v>
      </c>
      <c r="X5" s="74">
        <f>HLOOKUP(X$2,'GENERATOR DATA'!$C$8:$Z$9,2)</f>
        <v>3.77</v>
      </c>
      <c r="Y5" s="74">
        <f>HLOOKUP(Y$2,'GENERATOR DATA'!$C$8:$Z$9,2)</f>
        <v>3.77</v>
      </c>
    </row>
    <row r="6" spans="1:25" ht="12.75">
      <c r="A6" s="73" t="s">
        <v>97</v>
      </c>
      <c r="B6" s="74">
        <f>'GENERATOR DATA'!$B$3*'GENERATOR DATA'!$B$2*HLOOKUP(B$1,'GENERATOR DATA'!$C$4:$Z$5,2)*(0.1+0.009*(100-B$3))</f>
        <v>0</v>
      </c>
      <c r="C6" s="74">
        <f>'GENERATOR DATA'!$B$3*'GENERATOR DATA'!$B$2*HLOOKUP(C$1,'GENERATOR DATA'!$C$4:$Z$5,2)*(0.1+0.009*(100-C$3))</f>
        <v>0</v>
      </c>
      <c r="D6" s="74">
        <f>'GENERATOR DATA'!$B$3*'GENERATOR DATA'!$B$2*HLOOKUP(D$1,'GENERATOR DATA'!$C$4:$Z$5,2)*(0.1+0.009*(100-D$3))</f>
        <v>0</v>
      </c>
      <c r="E6" s="74">
        <f>'GENERATOR DATA'!$B$3*'GENERATOR DATA'!$B$2*HLOOKUP(E$1,'GENERATOR DATA'!$C$4:$Z$5,2)*(0.1+0.009*(100-E$3))</f>
        <v>0</v>
      </c>
      <c r="F6" s="74">
        <f>'GENERATOR DATA'!$B$3*'GENERATOR DATA'!$B$2*HLOOKUP(F$1,'GENERATOR DATA'!$C$4:$Z$5,2)*(0.1+0.009*(100-F$3))</f>
        <v>0</v>
      </c>
      <c r="G6" s="74">
        <f>'GENERATOR DATA'!$B$3*'GENERATOR DATA'!$B$2*HLOOKUP(G$1,'GENERATOR DATA'!$C$4:$Z$5,2)*(0.1+0.009*(100-G$3))</f>
        <v>0</v>
      </c>
      <c r="H6" s="74">
        <f>'GENERATOR DATA'!$B$3*'GENERATOR DATA'!$B$2*HLOOKUP(H$1,'GENERATOR DATA'!$C$4:$Z$5,2)*(0.1+0.009*(100-H$3))</f>
        <v>0</v>
      </c>
      <c r="I6" s="74">
        <f>'GENERATOR DATA'!$B$3*'GENERATOR DATA'!$B$2*HLOOKUP(I$1,'GENERATOR DATA'!$C$4:$Z$5,2)*(0.1+0.009*(100-I$3))</f>
        <v>0.8500000000000001</v>
      </c>
      <c r="J6" s="74">
        <f>'GENERATOR DATA'!$B$3*'GENERATOR DATA'!$B$2*HLOOKUP(J$1,'GENERATOR DATA'!$C$4:$Z$5,2)*(0.1+0.009*(100-J$3))</f>
        <v>0.8500000000000001</v>
      </c>
      <c r="K6" s="74">
        <f>'GENERATOR DATA'!$B$3*'GENERATOR DATA'!$B$2*HLOOKUP(K$1,'GENERATOR DATA'!$C$4:$Z$5,2)*(0.1+0.009*(100-K$3))</f>
        <v>0.8500000000000001</v>
      </c>
      <c r="L6" s="74">
        <f>'GENERATOR DATA'!$B$3*'GENERATOR DATA'!$B$2*HLOOKUP(L$1,'GENERATOR DATA'!$C$4:$Z$5,2)*(0.1+0.009*(100-L$3))</f>
        <v>0.8500000000000001</v>
      </c>
      <c r="M6" s="74">
        <f>'GENERATOR DATA'!$B$3*'GENERATOR DATA'!$B$2*HLOOKUP(M$1,'GENERATOR DATA'!$C$4:$Z$5,2)*(0.1+0.009*(100-M$3))</f>
        <v>0.8500000000000001</v>
      </c>
      <c r="N6" s="74">
        <f>'GENERATOR DATA'!$B$3*'GENERATOR DATA'!$B$2*HLOOKUP(N$1,'GENERATOR DATA'!$C$4:$Z$5,2)*(0.1+0.009*(100-N$3))</f>
        <v>0.8500000000000001</v>
      </c>
      <c r="O6" s="74">
        <f>'GENERATOR DATA'!$B$3*'GENERATOR DATA'!$B$2*HLOOKUP(O$1,'GENERATOR DATA'!$C$4:$Z$5,2)*(0.1+0.009*(100-O$3))</f>
        <v>2.6860000000000004</v>
      </c>
      <c r="P6" s="74">
        <f>'GENERATOR DATA'!$B$3*'GENERATOR DATA'!$B$2*HLOOKUP(P$1,'GENERATOR DATA'!$C$4:$Z$5,2)*(0.1+0.009*(100-P$3))</f>
        <v>2.1505</v>
      </c>
      <c r="Q6" s="74">
        <f>'GENERATOR DATA'!$B$3*'GENERATOR DATA'!$B$2*HLOOKUP(Q$1,'GENERATOR DATA'!$C$4:$Z$5,2)*(0.1+0.009*(100-Q$3))</f>
        <v>2.4565</v>
      </c>
      <c r="R6" s="74">
        <f>'GENERATOR DATA'!$B$3*'GENERATOR DATA'!$B$2*HLOOKUP(R$1,'GENERATOR DATA'!$C$4:$Z$5,2)*(0.1+0.009*(100-R$3))</f>
        <v>1.921</v>
      </c>
      <c r="S6" s="74">
        <f>'GENERATOR DATA'!$B$3*'GENERATOR DATA'!$B$2*HLOOKUP(S$1,'GENERATOR DATA'!$C$4:$Z$5,2)*(0.1+0.009*(100-S$3))</f>
        <v>0.8500000000000001</v>
      </c>
      <c r="T6" s="74">
        <f>'GENERATOR DATA'!$B$3*'GENERATOR DATA'!$B$2*HLOOKUP(T$1,'GENERATOR DATA'!$C$4:$Z$5,2)*(0.1+0.009*(100-T$3))</f>
        <v>0</v>
      </c>
      <c r="U6" s="74">
        <f>'GENERATOR DATA'!$B$3*'GENERATOR DATA'!$B$2*HLOOKUP(U$1,'GENERATOR DATA'!$C$4:$Z$5,2)*(0.1+0.009*(100-U$3))</f>
        <v>0</v>
      </c>
      <c r="V6" s="74">
        <f>'GENERATOR DATA'!$B$3*'GENERATOR DATA'!$B$2*HLOOKUP(V$1,'GENERATOR DATA'!$C$4:$Z$5,2)*(0.1+0.009*(100-V$3))</f>
        <v>0</v>
      </c>
      <c r="W6" s="74">
        <f>'GENERATOR DATA'!$B$3*'GENERATOR DATA'!$B$2*HLOOKUP(W$1,'GENERATOR DATA'!$C$4:$Z$5,2)*(0.1+0.009*(100-W$3))</f>
        <v>0</v>
      </c>
      <c r="X6" s="74">
        <f>'GENERATOR DATA'!$B$3*'GENERATOR DATA'!$B$2*HLOOKUP(X$1,'GENERATOR DATA'!$C$4:$Z$5,2)*(0.1+0.009*(100-X$3))</f>
        <v>0</v>
      </c>
      <c r="Y6" s="74">
        <f>'GENERATOR DATA'!$B$3*'GENERATOR DATA'!$B$2*HLOOKUP(Y$1,'GENERATOR DATA'!$C$4:$Z$5,2)*(0.1+0.009*(100-Y$3))</f>
        <v>0</v>
      </c>
    </row>
    <row r="7" spans="1:25" s="76" customFormat="1" ht="12.75">
      <c r="A7" s="73" t="s">
        <v>98</v>
      </c>
      <c r="B7" s="74">
        <f>B6+B5</f>
        <v>1.2</v>
      </c>
      <c r="C7" s="74">
        <f>C6+C5</f>
        <v>0</v>
      </c>
      <c r="D7" s="74">
        <f>D6+D5</f>
        <v>0.5</v>
      </c>
      <c r="E7" s="74">
        <f>E6+E5</f>
        <v>0.5</v>
      </c>
      <c r="F7" s="74">
        <f>F6+F5</f>
        <v>0.5</v>
      </c>
      <c r="G7" s="74">
        <f>G6+G5</f>
        <v>0.5</v>
      </c>
      <c r="H7" s="74">
        <f>H6+H5</f>
        <v>0</v>
      </c>
      <c r="I7" s="74">
        <f>I6+I5</f>
        <v>0.8500000000000001</v>
      </c>
      <c r="J7" s="74">
        <f>J6+J5</f>
        <v>0.8500000000000001</v>
      </c>
      <c r="K7" s="74">
        <f>K6+K5</f>
        <v>0.8500000000000001</v>
      </c>
      <c r="L7" s="74">
        <f>L6+L5</f>
        <v>0.8500000000000001</v>
      </c>
      <c r="M7" s="74">
        <f>M6+M5</f>
        <v>0.8500000000000001</v>
      </c>
      <c r="N7" s="74">
        <f>N6+N5</f>
        <v>0.8500000000000001</v>
      </c>
      <c r="O7" s="74">
        <f>O6+O5</f>
        <v>2.6860000000000004</v>
      </c>
      <c r="P7" s="74">
        <f>P6+P5</f>
        <v>3.3505000000000003</v>
      </c>
      <c r="Q7" s="74">
        <f>Q6+Q5</f>
        <v>4.4365000000000006</v>
      </c>
      <c r="R7" s="74">
        <f>R6+R5</f>
        <v>3.901</v>
      </c>
      <c r="S7" s="74">
        <f>S6+S5</f>
        <v>2.83</v>
      </c>
      <c r="T7" s="74">
        <f>T6+T5</f>
        <v>3.77</v>
      </c>
      <c r="U7" s="74">
        <f>U6+U5</f>
        <v>1.98</v>
      </c>
      <c r="V7" s="74">
        <f>V6+V5</f>
        <v>1.98</v>
      </c>
      <c r="W7" s="74">
        <f>W6+W5</f>
        <v>1.98</v>
      </c>
      <c r="X7" s="74">
        <f>X6+X5</f>
        <v>3.77</v>
      </c>
      <c r="Y7" s="74">
        <f>Y6+Y5</f>
        <v>3.77</v>
      </c>
    </row>
    <row r="8" spans="1:25" s="76" customFormat="1" ht="12.75">
      <c r="A8" s="73" t="s">
        <v>99</v>
      </c>
      <c r="B8" s="74">
        <f>B7</f>
        <v>1.2</v>
      </c>
      <c r="C8" s="74">
        <f>C7+B8</f>
        <v>1.2</v>
      </c>
      <c r="D8" s="74">
        <f>D7+C8</f>
        <v>1.7</v>
      </c>
      <c r="E8" s="74">
        <f>E7+D8</f>
        <v>2.2</v>
      </c>
      <c r="F8" s="74">
        <f>F7+E8</f>
        <v>2.7</v>
      </c>
      <c r="G8" s="74">
        <f>G7+F8</f>
        <v>3.2</v>
      </c>
      <c r="H8" s="74">
        <f>H7+G8</f>
        <v>3.2</v>
      </c>
      <c r="I8" s="74">
        <f>I7+H8</f>
        <v>4.050000000000001</v>
      </c>
      <c r="J8" s="74">
        <f>J7+I8</f>
        <v>4.9</v>
      </c>
      <c r="K8" s="74">
        <f>K7+J8</f>
        <v>5.75</v>
      </c>
      <c r="L8" s="74">
        <f>L7+K8</f>
        <v>6.6</v>
      </c>
      <c r="M8" s="74">
        <f>M7+L8</f>
        <v>7.449999999999999</v>
      </c>
      <c r="N8" s="74">
        <f>N7+M8</f>
        <v>8.299999999999999</v>
      </c>
      <c r="O8" s="74">
        <f>O7+N8</f>
        <v>10.985999999999999</v>
      </c>
      <c r="P8" s="74">
        <f>P7+O8</f>
        <v>14.3365</v>
      </c>
      <c r="Q8" s="74">
        <f>Q7+P8</f>
        <v>18.773</v>
      </c>
      <c r="R8" s="74">
        <f>R7+Q8</f>
        <v>22.674</v>
      </c>
      <c r="S8" s="74">
        <f>S7+R8</f>
        <v>25.503999999999998</v>
      </c>
      <c r="T8" s="74">
        <f>T7+S8</f>
        <v>29.273999999999997</v>
      </c>
      <c r="U8" s="74">
        <f>U7+T8</f>
        <v>31.253999999999998</v>
      </c>
      <c r="V8" s="74">
        <f>V7+U8</f>
        <v>33.233999999999995</v>
      </c>
      <c r="W8" s="74">
        <f>W7+V8</f>
        <v>35.21399999999999</v>
      </c>
      <c r="X8" s="74">
        <f>X7+W8</f>
        <v>38.983999999999995</v>
      </c>
      <c r="Y8" s="74">
        <f>Y7+X8</f>
        <v>42.754</v>
      </c>
    </row>
    <row r="9" spans="1:25" s="76" customFormat="1" ht="12.75">
      <c r="A9" s="73" t="s">
        <v>100</v>
      </c>
      <c r="B9" s="74">
        <f>B8/10</f>
        <v>0.12</v>
      </c>
      <c r="C9" s="74">
        <f>C8/10</f>
        <v>0.12</v>
      </c>
      <c r="D9" s="74">
        <f>D8/10</f>
        <v>0.16999999999999998</v>
      </c>
      <c r="E9" s="74">
        <f>E8/10</f>
        <v>0.22000000000000003</v>
      </c>
      <c r="F9" s="74">
        <f>F8/10</f>
        <v>0.27</v>
      </c>
      <c r="G9" s="74">
        <f>G8/10</f>
        <v>0.32</v>
      </c>
      <c r="H9" s="74">
        <f>H8/10</f>
        <v>0.32</v>
      </c>
      <c r="I9" s="74">
        <f>I8/10</f>
        <v>0.4050000000000001</v>
      </c>
      <c r="J9" s="74">
        <f>J8/10</f>
        <v>0.49000000000000005</v>
      </c>
      <c r="K9" s="74">
        <f>K8/10</f>
        <v>0.575</v>
      </c>
      <c r="L9" s="74">
        <f>L8/10</f>
        <v>0.6599999999999999</v>
      </c>
      <c r="M9" s="74">
        <f>M8/10</f>
        <v>0.7449999999999999</v>
      </c>
      <c r="N9" s="74">
        <f>N8/10</f>
        <v>0.8299999999999998</v>
      </c>
      <c r="O9" s="74">
        <f>O8/10</f>
        <v>1.0985999999999998</v>
      </c>
      <c r="P9" s="74">
        <f>P8/10</f>
        <v>1.4336499999999999</v>
      </c>
      <c r="Q9" s="74">
        <f>Q8/10</f>
        <v>1.8773</v>
      </c>
      <c r="R9" s="74">
        <f>R8/10</f>
        <v>2.2674</v>
      </c>
      <c r="S9" s="74">
        <f>S8/10</f>
        <v>2.5504</v>
      </c>
      <c r="T9" s="74">
        <f>T8/10</f>
        <v>2.9273999999999996</v>
      </c>
      <c r="U9" s="74">
        <f>U8/10</f>
        <v>3.1254</v>
      </c>
      <c r="V9" s="74">
        <f>V8/10</f>
        <v>3.3233999999999995</v>
      </c>
      <c r="W9" s="74">
        <f>W8/10</f>
        <v>3.521399999999999</v>
      </c>
      <c r="X9" s="74">
        <f>X8/10</f>
        <v>3.8983999999999996</v>
      </c>
      <c r="Y9" s="74">
        <f>Y8/10</f>
        <v>4.275399999999999</v>
      </c>
    </row>
    <row r="10" spans="2:25" s="76" customFormat="1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>
      <c r="A11" s="73" t="s">
        <v>101</v>
      </c>
      <c r="B11" s="73">
        <f>'GENERATOR DATA'!C19</f>
        <v>14</v>
      </c>
      <c r="C11" s="73">
        <f>'GENERATOR DATA'!D19</f>
        <v>14</v>
      </c>
      <c r="D11" s="73">
        <f>'GENERATOR DATA'!E19</f>
        <v>14</v>
      </c>
      <c r="E11" s="73">
        <f>'GENERATOR DATA'!F19</f>
        <v>14</v>
      </c>
      <c r="F11" s="73">
        <f>'GENERATOR DATA'!G19</f>
        <v>14</v>
      </c>
      <c r="G11" s="73">
        <f>'GENERATOR DATA'!H19</f>
        <v>14</v>
      </c>
      <c r="H11" s="73">
        <f>'GENERATOR DATA'!I19</f>
        <v>14</v>
      </c>
      <c r="I11" s="73">
        <f>'GENERATOR DATA'!J19</f>
        <v>14</v>
      </c>
      <c r="J11" s="73">
        <f>'GENERATOR DATA'!K19</f>
        <v>14</v>
      </c>
      <c r="K11" s="73">
        <f>'GENERATOR DATA'!L19</f>
        <v>14</v>
      </c>
      <c r="L11" s="73">
        <f>'GENERATOR DATA'!M19</f>
        <v>14</v>
      </c>
      <c r="M11" s="73">
        <f>'GENERATOR DATA'!N19</f>
        <v>14</v>
      </c>
      <c r="N11" s="73">
        <f>'GENERATOR DATA'!O19</f>
        <v>14</v>
      </c>
      <c r="O11" s="73">
        <f>'GENERATOR DATA'!P19</f>
        <v>14</v>
      </c>
      <c r="P11" s="73">
        <f>'GENERATOR DATA'!Q19</f>
        <v>14</v>
      </c>
      <c r="Q11" s="73">
        <f>'GENERATOR DATA'!R19</f>
        <v>14</v>
      </c>
      <c r="R11" s="73">
        <f>'GENERATOR DATA'!S19</f>
        <v>14</v>
      </c>
      <c r="S11" s="73">
        <f>'GENERATOR DATA'!T19</f>
        <v>14</v>
      </c>
      <c r="T11" s="73">
        <f>'GENERATOR DATA'!U19</f>
        <v>14</v>
      </c>
      <c r="U11" s="73">
        <f>'GENERATOR DATA'!V19</f>
        <v>14</v>
      </c>
      <c r="V11" s="73">
        <f>'GENERATOR DATA'!W19</f>
        <v>14</v>
      </c>
      <c r="W11" s="73">
        <f>'GENERATOR DATA'!X19</f>
        <v>14</v>
      </c>
      <c r="X11" s="73">
        <f>'GENERATOR DATA'!Y19</f>
        <v>14</v>
      </c>
      <c r="Y11" s="73">
        <f>'GENERATOR DATA'!Z19</f>
        <v>14</v>
      </c>
    </row>
    <row r="12" spans="1:25" ht="12.75">
      <c r="A12" s="73" t="s">
        <v>102</v>
      </c>
      <c r="B12" s="73">
        <f>'GENERATOR DATA'!$B$14/10</f>
        <v>28.5</v>
      </c>
      <c r="C12" s="73">
        <f>'GENERATOR DATA'!$B$14/10</f>
        <v>28.5</v>
      </c>
      <c r="D12" s="73">
        <f>'GENERATOR DATA'!$B$14/10</f>
        <v>28.5</v>
      </c>
      <c r="E12" s="73">
        <f>'GENERATOR DATA'!$B$14/10</f>
        <v>28.5</v>
      </c>
      <c r="F12" s="73">
        <f>'GENERATOR DATA'!$B$14/10</f>
        <v>28.5</v>
      </c>
      <c r="G12" s="73">
        <f>'GENERATOR DATA'!$B$14/10</f>
        <v>28.5</v>
      </c>
      <c r="H12" s="73">
        <f>'GENERATOR DATA'!$B$14/10</f>
        <v>28.5</v>
      </c>
      <c r="I12" s="73">
        <f>'GENERATOR DATA'!$B$14/10</f>
        <v>28.5</v>
      </c>
      <c r="J12" s="73">
        <f>'GENERATOR DATA'!$B$14/10</f>
        <v>28.5</v>
      </c>
      <c r="K12" s="73">
        <f>'GENERATOR DATA'!$B$14/10</f>
        <v>28.5</v>
      </c>
      <c r="L12" s="73">
        <f>'GENERATOR DATA'!$B$14/10</f>
        <v>28.5</v>
      </c>
      <c r="M12" s="73">
        <f>'GENERATOR DATA'!$B$14/10</f>
        <v>28.5</v>
      </c>
      <c r="N12" s="73">
        <f>'GENERATOR DATA'!$B$14/10</f>
        <v>28.5</v>
      </c>
      <c r="O12" s="73">
        <f>'GENERATOR DATA'!$B$14/10</f>
        <v>28.5</v>
      </c>
      <c r="P12" s="73">
        <f>'GENERATOR DATA'!$B$14/10</f>
        <v>28.5</v>
      </c>
      <c r="Q12" s="73">
        <f>'GENERATOR DATA'!$B$14/10</f>
        <v>28.5</v>
      </c>
      <c r="R12" s="73">
        <f>'GENERATOR DATA'!$B$14/10</f>
        <v>28.5</v>
      </c>
      <c r="S12" s="73">
        <f>'GENERATOR DATA'!$B$14/10</f>
        <v>28.5</v>
      </c>
      <c r="T12" s="73">
        <f>'GENERATOR DATA'!$B$14/10</f>
        <v>28.5</v>
      </c>
      <c r="U12" s="73">
        <f>'GENERATOR DATA'!$B$14/10</f>
        <v>28.5</v>
      </c>
      <c r="V12" s="73">
        <f>'GENERATOR DATA'!$B$14/10</f>
        <v>28.5</v>
      </c>
      <c r="W12" s="73">
        <f>'GENERATOR DATA'!$B$14/10</f>
        <v>28.5</v>
      </c>
      <c r="X12" s="73">
        <f>'GENERATOR DATA'!$B$14/10</f>
        <v>28.5</v>
      </c>
      <c r="Y12" s="73">
        <f>'GENERATOR DATA'!$B$14/10</f>
        <v>28.5</v>
      </c>
    </row>
    <row r="13" spans="1:25" ht="12.75">
      <c r="A13" s="73" t="s">
        <v>103</v>
      </c>
      <c r="B13" s="74">
        <f>'GENERATOR DATA'!$B$14</f>
        <v>285</v>
      </c>
      <c r="C13" s="74">
        <f>'GENERATOR DATA'!$B$14-SUM($B$11:C11)+SUM($B$7:C7)</f>
        <v>258.2</v>
      </c>
      <c r="D13" s="74">
        <f>'GENERATOR DATA'!$B$14-SUM($B$11:D11)+SUM($B$7:D7)</f>
        <v>244.7</v>
      </c>
      <c r="E13" s="74">
        <f>'GENERATOR DATA'!$B$14-SUM($B$11:E11)+SUM($B$7:E7)</f>
        <v>231.2</v>
      </c>
      <c r="F13" s="74">
        <f>'GENERATOR DATA'!$B$14-SUM($B$11:F11)+SUM($B$7:F7)</f>
        <v>217.7</v>
      </c>
      <c r="G13" s="74">
        <f>'GENERATOR DATA'!$B$14-SUM($B$11:G11)+SUM($B$7:G7)</f>
        <v>204.2</v>
      </c>
      <c r="H13" s="74">
        <f>'GENERATOR DATA'!$B$14-SUM($B$11:H11)+SUM($B$7:H7)</f>
        <v>190.2</v>
      </c>
      <c r="I13" s="74">
        <f>'GENERATOR DATA'!$B$14-SUM($B$11:I11)+SUM($B$7:I7)</f>
        <v>177.05</v>
      </c>
      <c r="J13" s="74">
        <f>'GENERATOR DATA'!$B$14-SUM($B$11:J11)+SUM($B$7:J7)</f>
        <v>163.9</v>
      </c>
      <c r="K13" s="74">
        <f>'GENERATOR DATA'!$B$14-SUM($B$11:K11)+SUM($B$7:K7)</f>
        <v>150.75</v>
      </c>
      <c r="L13" s="74">
        <f>'GENERATOR DATA'!$B$14-SUM($B$11:L11)+SUM($B$7:L7)</f>
        <v>137.6</v>
      </c>
      <c r="M13" s="74">
        <f>'GENERATOR DATA'!$B$14-SUM($B$11:M11)+SUM($B$7:M7)</f>
        <v>124.45</v>
      </c>
      <c r="N13" s="74">
        <f>'GENERATOR DATA'!$B$14-SUM($B$11:N11)+SUM($B$7:N7)</f>
        <v>111.3</v>
      </c>
      <c r="O13" s="74">
        <f>'GENERATOR DATA'!$B$14-SUM($B$11:O11)+SUM($B$7:O7)</f>
        <v>99.986</v>
      </c>
      <c r="P13" s="74">
        <f>'GENERATOR DATA'!$B$14-SUM($B$11:P11)+SUM($B$7:P7)</f>
        <v>89.3365</v>
      </c>
      <c r="Q13" s="74">
        <f>'GENERATOR DATA'!$B$14-SUM($B$11:Q11)+SUM($B$7:Q7)</f>
        <v>79.773</v>
      </c>
      <c r="R13" s="74">
        <f>'GENERATOR DATA'!$B$14-SUM($B$11:R11)+SUM($B$7:R7)</f>
        <v>69.674</v>
      </c>
      <c r="S13" s="74">
        <f>'GENERATOR DATA'!$B$14-SUM($B$11:S11)+SUM($B$7:S7)</f>
        <v>58.504000000000005</v>
      </c>
      <c r="T13" s="74">
        <f>'GENERATOR DATA'!$B$14-SUM($B$11:T11)+SUM($B$7:T7)</f>
        <v>48.274</v>
      </c>
      <c r="U13" s="74">
        <f>'GENERATOR DATA'!$B$14-SUM($B$11:U11)+SUM($B$7:U7)</f>
        <v>36.254000000000005</v>
      </c>
      <c r="V13" s="74">
        <f>'GENERATOR DATA'!$B$14-SUM($B$11:V11)+SUM($B$7:V7)</f>
        <v>24.234</v>
      </c>
      <c r="W13" s="74">
        <f>'GENERATOR DATA'!$B$14-SUM($B$11:W11)+SUM($B$7:W7)</f>
        <v>12.213999999999999</v>
      </c>
      <c r="X13" s="74">
        <f>'GENERATOR DATA'!$B$14-SUM($B$11:X11)+SUM($B$7:X7)</f>
        <v>1.9840000000000018</v>
      </c>
      <c r="Y13" s="74">
        <f>'GENERATOR DATA'!$B$14-SUM($B$11:Y11)+SUM($B$7:Y7)</f>
        <v>-8.245999999999995</v>
      </c>
    </row>
    <row r="14" spans="1:25" ht="12.75">
      <c r="A14" s="73" t="s">
        <v>104</v>
      </c>
      <c r="B14" s="74">
        <f>B13/10</f>
        <v>28.5</v>
      </c>
      <c r="C14" s="74">
        <f>C13/10</f>
        <v>25.82</v>
      </c>
      <c r="D14" s="74">
        <f>D13/10</f>
        <v>24.47</v>
      </c>
      <c r="E14" s="74">
        <f>E13/10</f>
        <v>23.119999999999997</v>
      </c>
      <c r="F14" s="74">
        <f>F13/10</f>
        <v>21.77</v>
      </c>
      <c r="G14" s="74">
        <f>G13/10</f>
        <v>20.419999999999998</v>
      </c>
      <c r="H14" s="74">
        <f>H13/10</f>
        <v>19.02</v>
      </c>
      <c r="I14" s="74">
        <f>I13/10</f>
        <v>17.705000000000002</v>
      </c>
      <c r="J14" s="74">
        <f>J13/10</f>
        <v>16.39</v>
      </c>
      <c r="K14" s="74">
        <f>K13/10</f>
        <v>15.075</v>
      </c>
      <c r="L14" s="74">
        <f>L13/10</f>
        <v>13.76</v>
      </c>
      <c r="M14" s="74">
        <f>M13/10</f>
        <v>12.445</v>
      </c>
      <c r="N14" s="74">
        <f>N13/10</f>
        <v>11.129999999999999</v>
      </c>
      <c r="O14" s="74">
        <f>O13/10</f>
        <v>9.9986</v>
      </c>
      <c r="P14" s="74">
        <f>P13/10</f>
        <v>8.93365</v>
      </c>
      <c r="Q14" s="74">
        <f>Q13/10</f>
        <v>7.9773</v>
      </c>
      <c r="R14" s="74">
        <f>R13/10</f>
        <v>6.9674000000000005</v>
      </c>
      <c r="S14" s="74">
        <f>S13/10</f>
        <v>5.8504000000000005</v>
      </c>
      <c r="T14" s="74">
        <f>T13/10</f>
        <v>4.8274</v>
      </c>
      <c r="U14" s="74">
        <f>U13/10</f>
        <v>3.6254000000000004</v>
      </c>
      <c r="V14" s="74">
        <f>V13/10</f>
        <v>2.4234</v>
      </c>
      <c r="W14" s="74">
        <f>W13/10</f>
        <v>1.2213999999999998</v>
      </c>
      <c r="X14" s="74">
        <f>X13/10</f>
        <v>0.1984000000000002</v>
      </c>
      <c r="Y14" s="74">
        <f>Y13/10</f>
        <v>-0.8245999999999996</v>
      </c>
    </row>
    <row r="15" spans="1:25" ht="12.75">
      <c r="A15" s="73"/>
      <c r="B15" s="7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" ht="12.75">
      <c r="A16" s="73" t="s">
        <v>89</v>
      </c>
      <c r="B16" s="74">
        <f>SUM(B5:Y5)</f>
        <v>27.59</v>
      </c>
    </row>
    <row r="17" spans="1:2" ht="12.75">
      <c r="A17" s="73" t="s">
        <v>90</v>
      </c>
      <c r="B17" s="74">
        <f>SUM(B6:Y6)</f>
        <v>15.164</v>
      </c>
    </row>
    <row r="18" spans="1:2" ht="12.75">
      <c r="A18" s="73" t="s">
        <v>99</v>
      </c>
      <c r="B18" s="74">
        <f>SUM(B7:Y7)</f>
        <v>42.754000000000005</v>
      </c>
    </row>
    <row r="19" spans="1:2" ht="12.75">
      <c r="A19" s="73" t="s">
        <v>91</v>
      </c>
      <c r="B19" s="74">
        <f>B18+B13</f>
        <v>327.754</v>
      </c>
    </row>
    <row r="20" spans="1:2" ht="12.75">
      <c r="A20" s="73" t="s">
        <v>92</v>
      </c>
      <c r="B20" s="74">
        <f>SUM(B11:Y11)</f>
        <v>336</v>
      </c>
    </row>
    <row r="21" spans="1:2" ht="12.75">
      <c r="A21" s="73" t="s">
        <v>93</v>
      </c>
      <c r="B21" s="74">
        <f>B19-B20</f>
        <v>-8.245999999999981</v>
      </c>
    </row>
  </sheetData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58" zoomScaleNormal="58" workbookViewId="0" topLeftCell="A1">
      <selection activeCell="Z1" sqref="Z1"/>
    </sheetView>
  </sheetViews>
  <sheetFormatPr defaultColWidth="12.57421875" defaultRowHeight="12.75"/>
  <cols>
    <col min="1" max="1" width="35.421875" style="0" customWidth="1"/>
    <col min="2" max="2" width="7.57421875" style="0" customWidth="1"/>
    <col min="3" max="19" width="6.421875" style="0" customWidth="1"/>
    <col min="20" max="25" width="6.7109375" style="0" customWidth="1"/>
    <col min="26" max="16384" width="11.57421875" style="0" customWidth="1"/>
  </cols>
  <sheetData>
    <row r="1" spans="2:26" ht="12.75">
      <c r="B1" s="75" t="s">
        <v>38</v>
      </c>
      <c r="C1" s="75" t="s">
        <v>39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45</v>
      </c>
      <c r="J1" s="75" t="s">
        <v>46</v>
      </c>
      <c r="K1" s="75" t="s">
        <v>47</v>
      </c>
      <c r="L1" s="75" t="s">
        <v>48</v>
      </c>
      <c r="M1" s="75" t="s">
        <v>49</v>
      </c>
      <c r="N1" s="75" t="s">
        <v>50</v>
      </c>
      <c r="O1" s="75" t="s">
        <v>51</v>
      </c>
      <c r="P1" s="75" t="s">
        <v>52</v>
      </c>
      <c r="Q1" s="75" t="s">
        <v>53</v>
      </c>
      <c r="R1" s="75" t="s">
        <v>54</v>
      </c>
      <c r="S1" s="75" t="s">
        <v>55</v>
      </c>
      <c r="T1" s="75" t="s">
        <v>56</v>
      </c>
      <c r="U1" s="75" t="s">
        <v>57</v>
      </c>
      <c r="V1" s="75" t="s">
        <v>58</v>
      </c>
      <c r="W1" s="75" t="s">
        <v>59</v>
      </c>
      <c r="X1" s="75" t="s">
        <v>60</v>
      </c>
      <c r="Y1" s="75" t="s">
        <v>61</v>
      </c>
      <c r="Z1" s="75"/>
    </row>
    <row r="2" spans="1:26" ht="12.75">
      <c r="A2" s="75" t="s">
        <v>105</v>
      </c>
      <c r="B2" s="75">
        <v>6</v>
      </c>
      <c r="C2" s="75">
        <v>6</v>
      </c>
      <c r="D2" s="75">
        <v>5</v>
      </c>
      <c r="E2" s="75">
        <v>5</v>
      </c>
      <c r="F2" s="75">
        <v>5</v>
      </c>
      <c r="G2" s="75">
        <v>5</v>
      </c>
      <c r="H2" s="75">
        <v>5</v>
      </c>
      <c r="I2" s="75">
        <v>3</v>
      </c>
      <c r="J2" s="75">
        <v>3</v>
      </c>
      <c r="K2" s="75">
        <v>2</v>
      </c>
      <c r="L2" s="75">
        <v>2</v>
      </c>
      <c r="M2" s="75">
        <v>2</v>
      </c>
      <c r="N2" s="75">
        <v>3</v>
      </c>
      <c r="O2" s="75">
        <v>2</v>
      </c>
      <c r="P2" s="75">
        <v>3</v>
      </c>
      <c r="Q2" s="75">
        <v>4</v>
      </c>
      <c r="R2" s="75">
        <v>4</v>
      </c>
      <c r="S2" s="75">
        <v>4</v>
      </c>
      <c r="T2" s="75">
        <v>5</v>
      </c>
      <c r="U2" s="75">
        <v>5</v>
      </c>
      <c r="V2" s="75">
        <v>6</v>
      </c>
      <c r="W2" s="75">
        <v>6</v>
      </c>
      <c r="X2" s="75">
        <v>6</v>
      </c>
      <c r="Y2" s="75">
        <v>6</v>
      </c>
      <c r="Z2" s="75"/>
    </row>
    <row r="3" spans="1:26" ht="12.75">
      <c r="A3" s="75" t="s">
        <v>106</v>
      </c>
      <c r="B3" s="75">
        <v>82</v>
      </c>
      <c r="C3" s="75">
        <v>82</v>
      </c>
      <c r="D3" s="75">
        <v>88</v>
      </c>
      <c r="E3" s="75">
        <v>86</v>
      </c>
      <c r="F3" s="75">
        <v>87</v>
      </c>
      <c r="G3" s="75">
        <v>93</v>
      </c>
      <c r="H3" s="75">
        <v>97</v>
      </c>
      <c r="I3" s="75">
        <v>87</v>
      </c>
      <c r="J3" s="75">
        <v>99</v>
      </c>
      <c r="K3" s="75">
        <v>100</v>
      </c>
      <c r="L3" s="75">
        <v>100</v>
      </c>
      <c r="M3" s="75">
        <v>98</v>
      </c>
      <c r="N3" s="75">
        <v>75</v>
      </c>
      <c r="O3" s="75">
        <v>100</v>
      </c>
      <c r="P3" s="75">
        <v>100</v>
      </c>
      <c r="Q3" s="75">
        <v>100</v>
      </c>
      <c r="R3" s="75">
        <v>100</v>
      </c>
      <c r="S3" s="75">
        <v>100</v>
      </c>
      <c r="T3" s="75">
        <v>100</v>
      </c>
      <c r="U3" s="75">
        <v>100</v>
      </c>
      <c r="V3" s="75">
        <v>97</v>
      </c>
      <c r="W3" s="75">
        <v>96</v>
      </c>
      <c r="X3" s="75">
        <v>93</v>
      </c>
      <c r="Y3" s="75">
        <v>93</v>
      </c>
      <c r="Z3" s="75"/>
    </row>
    <row r="4" spans="1:25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73" t="s">
        <v>96</v>
      </c>
      <c r="B5" s="74">
        <f>HLOOKUP(B$2,'GENERATOR DATA'!$C$8:$Z$9,2)</f>
        <v>3.77</v>
      </c>
      <c r="C5" s="74">
        <f>HLOOKUP(C$2,'GENERATOR DATA'!$C$8:$Z$9,2)</f>
        <v>3.77</v>
      </c>
      <c r="D5" s="74">
        <f>HLOOKUP(D$2,'GENERATOR DATA'!$C$8:$Z$9,2)</f>
        <v>1.98</v>
      </c>
      <c r="E5" s="74">
        <f>HLOOKUP(E$2,'GENERATOR DATA'!$C$8:$Z$9,2)</f>
        <v>1.98</v>
      </c>
      <c r="F5" s="74">
        <f>HLOOKUP(F$2,'GENERATOR DATA'!$C$8:$Z$9,2)</f>
        <v>1.98</v>
      </c>
      <c r="G5" s="74">
        <f>HLOOKUP(G$2,'GENERATOR DATA'!$C$8:$Z$9,2)</f>
        <v>1.98</v>
      </c>
      <c r="H5" s="74">
        <f>HLOOKUP(H$2,'GENERATOR DATA'!$C$8:$Z$9,2)</f>
        <v>1.98</v>
      </c>
      <c r="I5" s="74">
        <f>HLOOKUP(I$2,'GENERATOR DATA'!$C$8:$Z$9,2)</f>
        <v>0.5</v>
      </c>
      <c r="J5" s="74">
        <f>HLOOKUP(J$2,'GENERATOR DATA'!$C$8:$Z$9,2)</f>
        <v>0.5</v>
      </c>
      <c r="K5" s="74">
        <f>HLOOKUP(K$2,'GENERATOR DATA'!$C$8:$Z$9,2)</f>
        <v>0</v>
      </c>
      <c r="L5" s="74">
        <f>HLOOKUP(L$2,'GENERATOR DATA'!$C$8:$Z$9,2)</f>
        <v>0</v>
      </c>
      <c r="M5" s="74">
        <f>HLOOKUP(M$2,'GENERATOR DATA'!$C$8:$Z$9,2)</f>
        <v>0</v>
      </c>
      <c r="N5" s="74">
        <f>HLOOKUP(N$2,'GENERATOR DATA'!$C$8:$Z$9,2)</f>
        <v>0.5</v>
      </c>
      <c r="O5" s="74">
        <f>HLOOKUP(O$2,'GENERATOR DATA'!$C$8:$Z$9,2)</f>
        <v>0</v>
      </c>
      <c r="P5" s="74">
        <f>HLOOKUP(P$2,'GENERATOR DATA'!$C$8:$Z$9,2)</f>
        <v>0.5</v>
      </c>
      <c r="Q5" s="74">
        <f>HLOOKUP(Q$2,'GENERATOR DATA'!$C$8:$Z$9,2)</f>
        <v>1.2</v>
      </c>
      <c r="R5" s="74">
        <f>HLOOKUP(R$2,'GENERATOR DATA'!$C$8:$Z$9,2)</f>
        <v>1.2</v>
      </c>
      <c r="S5" s="74">
        <f>HLOOKUP(S$2,'GENERATOR DATA'!$C$8:$Z$9,2)</f>
        <v>1.2</v>
      </c>
      <c r="T5" s="74">
        <f>HLOOKUP(T$2,'GENERATOR DATA'!$C$8:$Z$9,2)</f>
        <v>1.98</v>
      </c>
      <c r="U5" s="74">
        <f>HLOOKUP(U$2,'GENERATOR DATA'!$C$8:$Z$9,2)</f>
        <v>1.98</v>
      </c>
      <c r="V5" s="74">
        <f>HLOOKUP(V$2,'GENERATOR DATA'!$C$8:$Z$9,2)</f>
        <v>3.77</v>
      </c>
      <c r="W5" s="74">
        <f>HLOOKUP(W$2,'GENERATOR DATA'!$C$8:$Z$9,2)</f>
        <v>3.77</v>
      </c>
      <c r="X5" s="74">
        <f>HLOOKUP(X$2,'GENERATOR DATA'!$C$8:$Z$9,2)</f>
        <v>3.77</v>
      </c>
      <c r="Y5" s="74">
        <f>HLOOKUP(Y$2,'GENERATOR DATA'!$C$8:$Z$9,2)</f>
        <v>3.77</v>
      </c>
    </row>
    <row r="6" spans="1:25" ht="12.75">
      <c r="A6" s="73" t="s">
        <v>97</v>
      </c>
      <c r="B6" s="74">
        <f>'GENERATOR DATA'!$B$3*'GENERATOR DATA'!$B$2*HLOOKUP(B$1,'GENERATOR DATA'!$C$4:$Z$5,2)*(0.1+0.009*(100-B$3))</f>
        <v>0</v>
      </c>
      <c r="C6" s="74">
        <f>'GENERATOR DATA'!$B$3*'GENERATOR DATA'!$B$2*HLOOKUP(C$1,'GENERATOR DATA'!$C$4:$Z$5,2)*(0.1+0.009*(100-C$3))</f>
        <v>0</v>
      </c>
      <c r="D6" s="74">
        <f>'GENERATOR DATA'!$B$3*'GENERATOR DATA'!$B$2*HLOOKUP(D$1,'GENERATOR DATA'!$C$4:$Z$5,2)*(0.1+0.009*(100-D$3))</f>
        <v>0</v>
      </c>
      <c r="E6" s="74">
        <f>'GENERATOR DATA'!$B$3*'GENERATOR DATA'!$B$2*HLOOKUP(E$1,'GENERATOR DATA'!$C$4:$Z$5,2)*(0.1+0.009*(100-E$3))</f>
        <v>0</v>
      </c>
      <c r="F6" s="74">
        <f>'GENERATOR DATA'!$B$3*'GENERATOR DATA'!$B$2*HLOOKUP(F$1,'GENERATOR DATA'!$C$4:$Z$5,2)*(0.1+0.009*(100-F$3))</f>
        <v>0</v>
      </c>
      <c r="G6" s="74">
        <f>'GENERATOR DATA'!$B$3*'GENERATOR DATA'!$B$2*HLOOKUP(G$1,'GENERATOR DATA'!$C$4:$Z$5,2)*(0.1+0.009*(100-G$3))</f>
        <v>0</v>
      </c>
      <c r="H6" s="74">
        <f>'GENERATOR DATA'!$B$3*'GENERATOR DATA'!$B$2*HLOOKUP(H$1,'GENERATOR DATA'!$C$4:$Z$5,2)*(0.1+0.009*(100-H$3))</f>
        <v>0</v>
      </c>
      <c r="I6" s="74">
        <f>'GENERATOR DATA'!$B$3*'GENERATOR DATA'!$B$2*HLOOKUP(I$1,'GENERATOR DATA'!$C$4:$Z$5,2)*(0.1+0.009*(100-I$3))</f>
        <v>1.8445000000000003</v>
      </c>
      <c r="J6" s="74">
        <f>'GENERATOR DATA'!$B$3*'GENERATOR DATA'!$B$2*HLOOKUP(J$1,'GENERATOR DATA'!$C$4:$Z$5,2)*(0.1+0.009*(100-J$3))</f>
        <v>0.9265000000000001</v>
      </c>
      <c r="K6" s="74">
        <f>'GENERATOR DATA'!$B$3*'GENERATOR DATA'!$B$2*HLOOKUP(K$1,'GENERATOR DATA'!$C$4:$Z$5,2)*(0.1+0.009*(100-K$3))</f>
        <v>0.8500000000000001</v>
      </c>
      <c r="L6" s="74">
        <f>'GENERATOR DATA'!$B$3*'GENERATOR DATA'!$B$2*HLOOKUP(L$1,'GENERATOR DATA'!$C$4:$Z$5,2)*(0.1+0.009*(100-L$3))</f>
        <v>0.8500000000000001</v>
      </c>
      <c r="M6" s="74">
        <f>'GENERATOR DATA'!$B$3*'GENERATOR DATA'!$B$2*HLOOKUP(M$1,'GENERATOR DATA'!$C$4:$Z$5,2)*(0.1+0.009*(100-M$3))</f>
        <v>1.0030000000000001</v>
      </c>
      <c r="N6" s="74">
        <f>'GENERATOR DATA'!$B$3*'GENERATOR DATA'!$B$2*HLOOKUP(N$1,'GENERATOR DATA'!$C$4:$Z$5,2)*(0.1+0.009*(100-N$3))</f>
        <v>2.7625000000000006</v>
      </c>
      <c r="O6" s="74">
        <f>'GENERATOR DATA'!$B$3*'GENERATOR DATA'!$B$2*HLOOKUP(O$1,'GENERATOR DATA'!$C$4:$Z$5,2)*(0.1+0.009*(100-O$3))</f>
        <v>0.8500000000000001</v>
      </c>
      <c r="P6" s="74">
        <f>'GENERATOR DATA'!$B$3*'GENERATOR DATA'!$B$2*HLOOKUP(P$1,'GENERATOR DATA'!$C$4:$Z$5,2)*(0.1+0.009*(100-P$3))</f>
        <v>0.8500000000000001</v>
      </c>
      <c r="Q6" s="74">
        <f>'GENERATOR DATA'!$B$3*'GENERATOR DATA'!$B$2*HLOOKUP(Q$1,'GENERATOR DATA'!$C$4:$Z$5,2)*(0.1+0.009*(100-Q$3))</f>
        <v>0.8500000000000001</v>
      </c>
      <c r="R6" s="74">
        <f>'GENERATOR DATA'!$B$3*'GENERATOR DATA'!$B$2*HLOOKUP(R$1,'GENERATOR DATA'!$C$4:$Z$5,2)*(0.1+0.009*(100-R$3))</f>
        <v>0.8500000000000001</v>
      </c>
      <c r="S6" s="74">
        <f>'GENERATOR DATA'!$B$3*'GENERATOR DATA'!$B$2*HLOOKUP(S$1,'GENERATOR DATA'!$C$4:$Z$5,2)*(0.1+0.009*(100-S$3))</f>
        <v>0.8500000000000001</v>
      </c>
      <c r="T6" s="74">
        <f>'GENERATOR DATA'!$B$3*'GENERATOR DATA'!$B$2*HLOOKUP(T$1,'GENERATOR DATA'!$C$4:$Z$5,2)*(0.1+0.009*(100-T$3))</f>
        <v>0</v>
      </c>
      <c r="U6" s="74">
        <f>'GENERATOR DATA'!$B$3*'GENERATOR DATA'!$B$2*HLOOKUP(U$1,'GENERATOR DATA'!$C$4:$Z$5,2)*(0.1+0.009*(100-U$3))</f>
        <v>0</v>
      </c>
      <c r="V6" s="74">
        <f>'GENERATOR DATA'!$B$3*'GENERATOR DATA'!$B$2*HLOOKUP(V$1,'GENERATOR DATA'!$C$4:$Z$5,2)*(0.1+0.009*(100-V$3))</f>
        <v>0</v>
      </c>
      <c r="W6" s="74">
        <f>'GENERATOR DATA'!$B$3*'GENERATOR DATA'!$B$2*HLOOKUP(W$1,'GENERATOR DATA'!$C$4:$Z$5,2)*(0.1+0.009*(100-W$3))</f>
        <v>0</v>
      </c>
      <c r="X6" s="74">
        <f>'GENERATOR DATA'!$B$3*'GENERATOR DATA'!$B$2*HLOOKUP(X$1,'GENERATOR DATA'!$C$4:$Z$5,2)*(0.1+0.009*(100-X$3))</f>
        <v>0</v>
      </c>
      <c r="Y6" s="74">
        <f>'GENERATOR DATA'!$B$3*'GENERATOR DATA'!$B$2*HLOOKUP(Y$1,'GENERATOR DATA'!$C$4:$Z$5,2)*(0.1+0.009*(100-Y$3))</f>
        <v>0</v>
      </c>
    </row>
    <row r="7" spans="1:25" s="76" customFormat="1" ht="12.75">
      <c r="A7" s="73" t="s">
        <v>98</v>
      </c>
      <c r="B7" s="74">
        <f>B6+B5</f>
        <v>3.77</v>
      </c>
      <c r="C7" s="74">
        <f>C6+C5</f>
        <v>3.77</v>
      </c>
      <c r="D7" s="74">
        <f>D6+D5</f>
        <v>1.98</v>
      </c>
      <c r="E7" s="74">
        <f>E6+E5</f>
        <v>1.98</v>
      </c>
      <c r="F7" s="74">
        <f>F6+F5</f>
        <v>1.98</v>
      </c>
      <c r="G7" s="74">
        <f>G6+G5</f>
        <v>1.98</v>
      </c>
      <c r="H7" s="74">
        <f>H6+H5</f>
        <v>1.98</v>
      </c>
      <c r="I7" s="74">
        <f>I6+I5</f>
        <v>2.3445</v>
      </c>
      <c r="J7" s="74">
        <f>J6+J5</f>
        <v>1.4265</v>
      </c>
      <c r="K7" s="74">
        <f>K6+K5</f>
        <v>0.8500000000000001</v>
      </c>
      <c r="L7" s="74">
        <f>L6+L5</f>
        <v>0.8500000000000001</v>
      </c>
      <c r="M7" s="74">
        <f>M6+M5</f>
        <v>1.0030000000000001</v>
      </c>
      <c r="N7" s="74">
        <f>N6+N5</f>
        <v>3.2625000000000006</v>
      </c>
      <c r="O7" s="74">
        <f>O6+O5</f>
        <v>0.8500000000000001</v>
      </c>
      <c r="P7" s="74">
        <f>P6+P5</f>
        <v>1.35</v>
      </c>
      <c r="Q7" s="74">
        <f>Q6+Q5</f>
        <v>2.05</v>
      </c>
      <c r="R7" s="74">
        <f>R6+R5</f>
        <v>2.05</v>
      </c>
      <c r="S7" s="74">
        <f>S6+S5</f>
        <v>2.05</v>
      </c>
      <c r="T7" s="74">
        <f>T6+T5</f>
        <v>1.98</v>
      </c>
      <c r="U7" s="74">
        <f>U6+U5</f>
        <v>1.98</v>
      </c>
      <c r="V7" s="74">
        <f>V6+V5</f>
        <v>3.77</v>
      </c>
      <c r="W7" s="74">
        <f>W6+W5</f>
        <v>3.77</v>
      </c>
      <c r="X7" s="74">
        <f>X6+X5</f>
        <v>3.77</v>
      </c>
      <c r="Y7" s="74">
        <f>Y6+Y5</f>
        <v>3.77</v>
      </c>
    </row>
    <row r="8" spans="1:25" s="76" customFormat="1" ht="12.75">
      <c r="A8" s="73" t="s">
        <v>99</v>
      </c>
      <c r="B8" s="74">
        <f>B7</f>
        <v>3.77</v>
      </c>
      <c r="C8" s="74">
        <f>C7+B8</f>
        <v>7.54</v>
      </c>
      <c r="D8" s="74">
        <f>D7+C8</f>
        <v>9.52</v>
      </c>
      <c r="E8" s="74">
        <f>E7+D8</f>
        <v>11.5</v>
      </c>
      <c r="F8" s="74">
        <f>F7+E8</f>
        <v>13.48</v>
      </c>
      <c r="G8" s="74">
        <f>G7+F8</f>
        <v>15.46</v>
      </c>
      <c r="H8" s="74">
        <f>H7+G8</f>
        <v>17.44</v>
      </c>
      <c r="I8" s="74">
        <f>I7+H8</f>
        <v>19.7845</v>
      </c>
      <c r="J8" s="74">
        <f>J7+I8</f>
        <v>21.211000000000002</v>
      </c>
      <c r="K8" s="74">
        <f>K7+J8</f>
        <v>22.061000000000003</v>
      </c>
      <c r="L8" s="74">
        <f>L7+K8</f>
        <v>22.911000000000005</v>
      </c>
      <c r="M8" s="74">
        <f>M7+L8</f>
        <v>23.914000000000005</v>
      </c>
      <c r="N8" s="74">
        <f>N7+M8</f>
        <v>27.176500000000004</v>
      </c>
      <c r="O8" s="74">
        <f>O7+N8</f>
        <v>28.026500000000006</v>
      </c>
      <c r="P8" s="74">
        <f>P7+O8</f>
        <v>29.376500000000007</v>
      </c>
      <c r="Q8" s="74">
        <f>Q7+P8</f>
        <v>31.426500000000008</v>
      </c>
      <c r="R8" s="74">
        <f>R7+Q8</f>
        <v>33.47650000000001</v>
      </c>
      <c r="S8" s="74">
        <f>S7+R8</f>
        <v>35.526500000000006</v>
      </c>
      <c r="T8" s="74">
        <f>T7+S8</f>
        <v>37.5065</v>
      </c>
      <c r="U8" s="74">
        <f>U7+T8</f>
        <v>39.4865</v>
      </c>
      <c r="V8" s="74">
        <f>V7+U8</f>
        <v>43.2565</v>
      </c>
      <c r="W8" s="74">
        <f>W7+V8</f>
        <v>47.026500000000006</v>
      </c>
      <c r="X8" s="74">
        <f>X7+W8</f>
        <v>50.79650000000001</v>
      </c>
      <c r="Y8" s="74">
        <f>Y7+X8</f>
        <v>54.56650000000001</v>
      </c>
    </row>
    <row r="9" spans="1:25" s="76" customFormat="1" ht="12.75">
      <c r="A9" s="73" t="s">
        <v>100</v>
      </c>
      <c r="B9" s="74">
        <f>B8/10</f>
        <v>0.377</v>
      </c>
      <c r="C9" s="74">
        <f>C8/10</f>
        <v>0.754</v>
      </c>
      <c r="D9" s="74">
        <f>D8/10</f>
        <v>0.952</v>
      </c>
      <c r="E9" s="74">
        <f>E8/10</f>
        <v>1.15</v>
      </c>
      <c r="F9" s="74">
        <f>F8/10</f>
        <v>1.348</v>
      </c>
      <c r="G9" s="74">
        <f>G8/10</f>
        <v>1.546</v>
      </c>
      <c r="H9" s="74">
        <f>H8/10</f>
        <v>1.7440000000000002</v>
      </c>
      <c r="I9" s="74">
        <f>I8/10</f>
        <v>1.97845</v>
      </c>
      <c r="J9" s="74">
        <f>J8/10</f>
        <v>2.1211</v>
      </c>
      <c r="K9" s="74">
        <f>K8/10</f>
        <v>2.2061</v>
      </c>
      <c r="L9" s="74">
        <f>L8/10</f>
        <v>2.2911000000000006</v>
      </c>
      <c r="M9" s="74">
        <f>M8/10</f>
        <v>2.3914000000000004</v>
      </c>
      <c r="N9" s="74">
        <f>N8/10</f>
        <v>2.7176500000000003</v>
      </c>
      <c r="O9" s="74">
        <f>O8/10</f>
        <v>2.8026500000000008</v>
      </c>
      <c r="P9" s="74">
        <f>P8/10</f>
        <v>2.9376500000000005</v>
      </c>
      <c r="Q9" s="74">
        <f>Q8/10</f>
        <v>3.1426500000000006</v>
      </c>
      <c r="R9" s="74">
        <f>R8/10</f>
        <v>3.3476500000000007</v>
      </c>
      <c r="S9" s="74">
        <f>S8/10</f>
        <v>3.5526500000000008</v>
      </c>
      <c r="T9" s="74">
        <f>T8/10</f>
        <v>3.7506500000000003</v>
      </c>
      <c r="U9" s="74">
        <f>U8/10</f>
        <v>3.9486499999999998</v>
      </c>
      <c r="V9" s="74">
        <f>V8/10</f>
        <v>4.32565</v>
      </c>
      <c r="W9" s="74">
        <f>W8/10</f>
        <v>4.70265</v>
      </c>
      <c r="X9" s="74">
        <f>X8/10</f>
        <v>5.079650000000001</v>
      </c>
      <c r="Y9" s="74">
        <f>Y8/10</f>
        <v>5.4566500000000016</v>
      </c>
    </row>
    <row r="10" spans="2:25" s="76" customFormat="1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>
      <c r="A11" s="73" t="s">
        <v>101</v>
      </c>
      <c r="B11" s="73">
        <f>'GENERATOR DATA'!C19</f>
        <v>14</v>
      </c>
      <c r="C11" s="73">
        <f>'GENERATOR DATA'!D19</f>
        <v>14</v>
      </c>
      <c r="D11" s="73">
        <f>'GENERATOR DATA'!E19</f>
        <v>14</v>
      </c>
      <c r="E11" s="73">
        <f>'GENERATOR DATA'!F19</f>
        <v>14</v>
      </c>
      <c r="F11" s="73">
        <f>'GENERATOR DATA'!G19</f>
        <v>14</v>
      </c>
      <c r="G11" s="73">
        <f>'GENERATOR DATA'!H19</f>
        <v>14</v>
      </c>
      <c r="H11" s="73">
        <f>'GENERATOR DATA'!I19</f>
        <v>14</v>
      </c>
      <c r="I11" s="73">
        <f>'GENERATOR DATA'!J19</f>
        <v>14</v>
      </c>
      <c r="J11" s="73">
        <f>'GENERATOR DATA'!K19</f>
        <v>14</v>
      </c>
      <c r="K11" s="73">
        <f>'GENERATOR DATA'!L19</f>
        <v>14</v>
      </c>
      <c r="L11" s="73">
        <f>'GENERATOR DATA'!M19</f>
        <v>14</v>
      </c>
      <c r="M11" s="73">
        <f>'GENERATOR DATA'!N19</f>
        <v>14</v>
      </c>
      <c r="N11" s="73">
        <f>'GENERATOR DATA'!O19</f>
        <v>14</v>
      </c>
      <c r="O11" s="73">
        <f>'GENERATOR DATA'!P19</f>
        <v>14</v>
      </c>
      <c r="P11" s="73">
        <f>'GENERATOR DATA'!Q19</f>
        <v>14</v>
      </c>
      <c r="Q11" s="73">
        <f>'GENERATOR DATA'!R19</f>
        <v>14</v>
      </c>
      <c r="R11" s="73">
        <f>'GENERATOR DATA'!S19</f>
        <v>14</v>
      </c>
      <c r="S11" s="73">
        <f>'GENERATOR DATA'!T19</f>
        <v>14</v>
      </c>
      <c r="T11" s="73">
        <f>'GENERATOR DATA'!U19</f>
        <v>14</v>
      </c>
      <c r="U11" s="73">
        <f>'GENERATOR DATA'!V19</f>
        <v>14</v>
      </c>
      <c r="V11" s="73">
        <f>'GENERATOR DATA'!W19</f>
        <v>14</v>
      </c>
      <c r="W11" s="73">
        <f>'GENERATOR DATA'!X19</f>
        <v>14</v>
      </c>
      <c r="X11" s="73">
        <f>'GENERATOR DATA'!Y19</f>
        <v>14</v>
      </c>
      <c r="Y11" s="73">
        <f>'GENERATOR DATA'!Z19</f>
        <v>14</v>
      </c>
    </row>
    <row r="12" spans="1:25" ht="12.75">
      <c r="A12" s="73" t="s">
        <v>102</v>
      </c>
      <c r="B12" s="73">
        <f>'GENERATOR DATA'!$B$14/10</f>
        <v>28.5</v>
      </c>
      <c r="C12" s="73">
        <f>'GENERATOR DATA'!$B$14/10</f>
        <v>28.5</v>
      </c>
      <c r="D12" s="73">
        <f>'GENERATOR DATA'!$B$14/10</f>
        <v>28.5</v>
      </c>
      <c r="E12" s="73">
        <f>'GENERATOR DATA'!$B$14/10</f>
        <v>28.5</v>
      </c>
      <c r="F12" s="73">
        <f>'GENERATOR DATA'!$B$14/10</f>
        <v>28.5</v>
      </c>
      <c r="G12" s="73">
        <f>'GENERATOR DATA'!$B$14/10</f>
        <v>28.5</v>
      </c>
      <c r="H12" s="73">
        <f>'GENERATOR DATA'!$B$14/10</f>
        <v>28.5</v>
      </c>
      <c r="I12" s="73">
        <f>'GENERATOR DATA'!$B$14/10</f>
        <v>28.5</v>
      </c>
      <c r="J12" s="73">
        <f>'GENERATOR DATA'!$B$14/10</f>
        <v>28.5</v>
      </c>
      <c r="K12" s="73">
        <f>'GENERATOR DATA'!$B$14/10</f>
        <v>28.5</v>
      </c>
      <c r="L12" s="73">
        <f>'GENERATOR DATA'!$B$14/10</f>
        <v>28.5</v>
      </c>
      <c r="M12" s="73">
        <f>'GENERATOR DATA'!$B$14/10</f>
        <v>28.5</v>
      </c>
      <c r="N12" s="73">
        <f>'GENERATOR DATA'!$B$14/10</f>
        <v>28.5</v>
      </c>
      <c r="O12" s="73">
        <f>'GENERATOR DATA'!$B$14/10</f>
        <v>28.5</v>
      </c>
      <c r="P12" s="73">
        <f>'GENERATOR DATA'!$B$14/10</f>
        <v>28.5</v>
      </c>
      <c r="Q12" s="73">
        <f>'GENERATOR DATA'!$B$14/10</f>
        <v>28.5</v>
      </c>
      <c r="R12" s="73">
        <f>'GENERATOR DATA'!$B$14/10</f>
        <v>28.5</v>
      </c>
      <c r="S12" s="73">
        <f>'GENERATOR DATA'!$B$14/10</f>
        <v>28.5</v>
      </c>
      <c r="T12" s="73">
        <f>'GENERATOR DATA'!$B$14/10</f>
        <v>28.5</v>
      </c>
      <c r="U12" s="73">
        <f>'GENERATOR DATA'!$B$14/10</f>
        <v>28.5</v>
      </c>
      <c r="V12" s="73">
        <f>'GENERATOR DATA'!$B$14/10</f>
        <v>28.5</v>
      </c>
      <c r="W12" s="73">
        <f>'GENERATOR DATA'!$B$14/10</f>
        <v>28.5</v>
      </c>
      <c r="X12" s="73">
        <f>'GENERATOR DATA'!$B$14/10</f>
        <v>28.5</v>
      </c>
      <c r="Y12" s="73">
        <f>'GENERATOR DATA'!$B$14/10</f>
        <v>28.5</v>
      </c>
    </row>
    <row r="13" spans="1:25" ht="12.75">
      <c r="A13" s="73" t="s">
        <v>103</v>
      </c>
      <c r="B13" s="74">
        <f>'GENERATOR DATA'!$B$14</f>
        <v>285</v>
      </c>
      <c r="C13" s="74">
        <f>'GENERATOR DATA'!$B$14-SUM($B$11:C11)+SUM($B$7:C7)</f>
        <v>264.54</v>
      </c>
      <c r="D13" s="74">
        <f>'GENERATOR DATA'!$B$14-SUM($B$11:D11)+SUM($B$7:D7)</f>
        <v>252.52</v>
      </c>
      <c r="E13" s="74">
        <f>'GENERATOR DATA'!$B$14-SUM($B$11:E11)+SUM($B$7:E7)</f>
        <v>240.5</v>
      </c>
      <c r="F13" s="74">
        <f>'GENERATOR DATA'!$B$14-SUM($B$11:F11)+SUM($B$7:F7)</f>
        <v>228.48</v>
      </c>
      <c r="G13" s="74">
        <f>'GENERATOR DATA'!$B$14-SUM($B$11:G11)+SUM($B$7:G7)</f>
        <v>216.46</v>
      </c>
      <c r="H13" s="74">
        <f>'GENERATOR DATA'!$B$14-SUM($B$11:H11)+SUM($B$7:H7)</f>
        <v>204.44</v>
      </c>
      <c r="I13" s="74">
        <f>'GENERATOR DATA'!$B$14-SUM($B$11:I11)+SUM($B$7:I7)</f>
        <v>192.7845</v>
      </c>
      <c r="J13" s="74">
        <f>'GENERATOR DATA'!$B$14-SUM($B$11:J11)+SUM($B$7:J7)</f>
        <v>180.211</v>
      </c>
      <c r="K13" s="74">
        <f>'GENERATOR DATA'!$B$14-SUM($B$11:K11)+SUM($B$7:K7)</f>
        <v>167.061</v>
      </c>
      <c r="L13" s="74">
        <f>'GENERATOR DATA'!$B$14-SUM($B$11:L11)+SUM($B$7:L7)</f>
        <v>153.911</v>
      </c>
      <c r="M13" s="74">
        <f>'GENERATOR DATA'!$B$14-SUM($B$11:M11)+SUM($B$7:M7)</f>
        <v>140.91400000000002</v>
      </c>
      <c r="N13" s="74">
        <f>'GENERATOR DATA'!$B$14-SUM($B$11:N11)+SUM($B$7:N7)</f>
        <v>130.1765</v>
      </c>
      <c r="O13" s="74">
        <f>'GENERATOR DATA'!$B$14-SUM($B$11:O11)+SUM($B$7:O7)</f>
        <v>117.0265</v>
      </c>
      <c r="P13" s="74">
        <f>'GENERATOR DATA'!$B$14-SUM($B$11:P11)+SUM($B$7:P7)</f>
        <v>104.37650000000001</v>
      </c>
      <c r="Q13" s="74">
        <f>'GENERATOR DATA'!$B$14-SUM($B$11:Q11)+SUM($B$7:Q7)</f>
        <v>92.4265</v>
      </c>
      <c r="R13" s="74">
        <f>'GENERATOR DATA'!$B$14-SUM($B$11:R11)+SUM($B$7:R7)</f>
        <v>80.47650000000002</v>
      </c>
      <c r="S13" s="74">
        <f>'GENERATOR DATA'!$B$14-SUM($B$11:S11)+SUM($B$7:S7)</f>
        <v>68.52650000000001</v>
      </c>
      <c r="T13" s="74">
        <f>'GENERATOR DATA'!$B$14-SUM($B$11:T11)+SUM($B$7:T7)</f>
        <v>56.50650000000001</v>
      </c>
      <c r="U13" s="74">
        <f>'GENERATOR DATA'!$B$14-SUM($B$11:U11)+SUM($B$7:U7)</f>
        <v>44.48650000000001</v>
      </c>
      <c r="V13" s="74">
        <f>'GENERATOR DATA'!$B$14-SUM($B$11:V11)+SUM($B$7:V7)</f>
        <v>34.25650000000001</v>
      </c>
      <c r="W13" s="74">
        <f>'GENERATOR DATA'!$B$14-SUM($B$11:W11)+SUM($B$7:W7)</f>
        <v>24.026500000000013</v>
      </c>
      <c r="X13" s="74">
        <f>'GENERATOR DATA'!$B$14-SUM($B$11:X11)+SUM($B$7:X7)</f>
        <v>13.796500000000016</v>
      </c>
      <c r="Y13" s="74">
        <f>'GENERATOR DATA'!$B$14-SUM($B$11:Y11)+SUM($B$7:Y7)</f>
        <v>3.566500000000019</v>
      </c>
    </row>
    <row r="14" spans="1:25" ht="12.75">
      <c r="A14" s="73" t="s">
        <v>104</v>
      </c>
      <c r="B14" s="74">
        <f>B13/10</f>
        <v>28.5</v>
      </c>
      <c r="C14" s="74">
        <f>C13/10</f>
        <v>26.454</v>
      </c>
      <c r="D14" s="74">
        <f>D13/10</f>
        <v>25.252000000000002</v>
      </c>
      <c r="E14" s="74">
        <f>E13/10</f>
        <v>24.05</v>
      </c>
      <c r="F14" s="74">
        <f>F13/10</f>
        <v>22.848</v>
      </c>
      <c r="G14" s="74">
        <f>G13/10</f>
        <v>21.646</v>
      </c>
      <c r="H14" s="74">
        <f>H13/10</f>
        <v>20.444</v>
      </c>
      <c r="I14" s="74">
        <f>I13/10</f>
        <v>19.27845</v>
      </c>
      <c r="J14" s="74">
        <f>J13/10</f>
        <v>18.0211</v>
      </c>
      <c r="K14" s="74">
        <f>K13/10</f>
        <v>16.7061</v>
      </c>
      <c r="L14" s="74">
        <f>L13/10</f>
        <v>15.3911</v>
      </c>
      <c r="M14" s="74">
        <f>M13/10</f>
        <v>14.091400000000002</v>
      </c>
      <c r="N14" s="74">
        <f>N13/10</f>
        <v>13.01765</v>
      </c>
      <c r="O14" s="74">
        <f>O13/10</f>
        <v>11.70265</v>
      </c>
      <c r="P14" s="74">
        <f>P13/10</f>
        <v>10.437650000000001</v>
      </c>
      <c r="Q14" s="74">
        <f>Q13/10</f>
        <v>9.242650000000001</v>
      </c>
      <c r="R14" s="74">
        <f>R13/10</f>
        <v>8.04765</v>
      </c>
      <c r="S14" s="74">
        <f>S13/10</f>
        <v>6.8526500000000015</v>
      </c>
      <c r="T14" s="74">
        <f>T13/10</f>
        <v>5.650650000000001</v>
      </c>
      <c r="U14" s="74">
        <f>U13/10</f>
        <v>4.448650000000001</v>
      </c>
      <c r="V14" s="74">
        <f>V13/10</f>
        <v>3.425650000000001</v>
      </c>
      <c r="W14" s="74">
        <f>W13/10</f>
        <v>2.4026500000000013</v>
      </c>
      <c r="X14" s="74">
        <f>X13/10</f>
        <v>1.3796500000000016</v>
      </c>
      <c r="Y14" s="74">
        <f>Y13/10</f>
        <v>0.3566500000000019</v>
      </c>
    </row>
    <row r="15" spans="1:25" ht="12.75">
      <c r="A15" s="73"/>
      <c r="B15" s="7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" ht="12.75">
      <c r="A16" s="73" t="s">
        <v>89</v>
      </c>
      <c r="B16" s="74">
        <f>SUM(B5:Y5)</f>
        <v>42.080000000000005</v>
      </c>
    </row>
    <row r="17" spans="1:2" ht="12.75">
      <c r="A17" s="73" t="s">
        <v>90</v>
      </c>
      <c r="B17" s="74">
        <f>SUM(B6:Y6)</f>
        <v>12.4865</v>
      </c>
    </row>
    <row r="18" spans="1:2" ht="12.75">
      <c r="A18" s="73" t="s">
        <v>99</v>
      </c>
      <c r="B18" s="74">
        <f>SUM(B7:Y7)</f>
        <v>54.56650000000002</v>
      </c>
    </row>
    <row r="19" spans="1:2" ht="12.75">
      <c r="A19" s="73" t="s">
        <v>91</v>
      </c>
      <c r="B19" s="74">
        <f>B18+B13</f>
        <v>339.5665</v>
      </c>
    </row>
    <row r="20" spans="1:2" ht="12.75">
      <c r="A20" s="73" t="s">
        <v>92</v>
      </c>
      <c r="B20" s="74">
        <f>SUM(B11:Y11)</f>
        <v>336</v>
      </c>
    </row>
    <row r="21" spans="1:2" ht="12.75">
      <c r="A21" s="73" t="s">
        <v>93</v>
      </c>
      <c r="B21" s="74">
        <f>B19-B20</f>
        <v>3.566500000000019</v>
      </c>
    </row>
  </sheetData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="58" zoomScaleNormal="58" workbookViewId="0" topLeftCell="A1">
      <selection activeCell="A33" sqref="A33"/>
    </sheetView>
  </sheetViews>
  <sheetFormatPr defaultColWidth="12.57421875" defaultRowHeight="12.75"/>
  <cols>
    <col min="1" max="1" width="35.421875" style="0" customWidth="1"/>
    <col min="2" max="2" width="7.57421875" style="0" customWidth="1"/>
    <col min="3" max="19" width="6.421875" style="0" customWidth="1"/>
    <col min="20" max="25" width="6.7109375" style="0" customWidth="1"/>
    <col min="26" max="16384" width="11.57421875" style="0" customWidth="1"/>
  </cols>
  <sheetData>
    <row r="1" spans="2:25" ht="12.75">
      <c r="B1" s="75" t="s">
        <v>38</v>
      </c>
      <c r="C1" s="75" t="s">
        <v>39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45</v>
      </c>
      <c r="J1" s="75" t="s">
        <v>46</v>
      </c>
      <c r="K1" s="75" t="s">
        <v>47</v>
      </c>
      <c r="L1" s="75" t="s">
        <v>48</v>
      </c>
      <c r="M1" s="75" t="s">
        <v>49</v>
      </c>
      <c r="N1" s="75" t="s">
        <v>50</v>
      </c>
      <c r="O1" s="75" t="s">
        <v>51</v>
      </c>
      <c r="P1" s="75" t="s">
        <v>52</v>
      </c>
      <c r="Q1" s="75" t="s">
        <v>53</v>
      </c>
      <c r="R1" s="75" t="s">
        <v>54</v>
      </c>
      <c r="S1" s="75" t="s">
        <v>55</v>
      </c>
      <c r="T1" s="75" t="s">
        <v>56</v>
      </c>
      <c r="U1" s="75" t="s">
        <v>57</v>
      </c>
      <c r="V1" s="75" t="s">
        <v>58</v>
      </c>
      <c r="W1" s="75" t="s">
        <v>59</v>
      </c>
      <c r="X1" s="75" t="s">
        <v>60</v>
      </c>
      <c r="Y1" s="75" t="s">
        <v>61</v>
      </c>
    </row>
    <row r="2" spans="1:25" ht="12.75">
      <c r="A2" s="75" t="s">
        <v>109</v>
      </c>
      <c r="B2" s="75">
        <v>5</v>
      </c>
      <c r="C2" s="75">
        <v>4</v>
      </c>
      <c r="D2" s="75">
        <v>3</v>
      </c>
      <c r="E2" s="75">
        <v>3</v>
      </c>
      <c r="F2" s="75">
        <v>3</v>
      </c>
      <c r="G2" s="75">
        <v>3</v>
      </c>
      <c r="H2" s="75">
        <v>2</v>
      </c>
      <c r="I2" s="75">
        <v>2</v>
      </c>
      <c r="J2" s="75">
        <v>2</v>
      </c>
      <c r="K2" s="75">
        <v>2</v>
      </c>
      <c r="L2" s="75">
        <v>3</v>
      </c>
      <c r="M2" s="75">
        <v>3</v>
      </c>
      <c r="N2" s="75">
        <v>3</v>
      </c>
      <c r="O2" s="75">
        <v>3</v>
      </c>
      <c r="P2" s="75">
        <v>4</v>
      </c>
      <c r="Q2" s="75">
        <v>4</v>
      </c>
      <c r="R2" s="75">
        <v>3</v>
      </c>
      <c r="S2" s="75">
        <v>4</v>
      </c>
      <c r="T2" s="75">
        <v>4</v>
      </c>
      <c r="U2" s="75">
        <v>4</v>
      </c>
      <c r="V2" s="75">
        <v>4</v>
      </c>
      <c r="W2" s="75">
        <v>4</v>
      </c>
      <c r="X2" s="75">
        <v>4</v>
      </c>
      <c r="Y2" s="75">
        <v>4</v>
      </c>
    </row>
    <row r="3" spans="1:25" ht="12.75">
      <c r="A3" s="75" t="s">
        <v>106</v>
      </c>
      <c r="B3" s="75">
        <v>96</v>
      </c>
      <c r="C3" s="75">
        <v>100</v>
      </c>
      <c r="D3" s="75">
        <v>100</v>
      </c>
      <c r="E3" s="75">
        <v>100</v>
      </c>
      <c r="F3" s="75">
        <v>100</v>
      </c>
      <c r="G3" s="75">
        <v>100</v>
      </c>
      <c r="H3" s="75">
        <v>100</v>
      </c>
      <c r="I3" s="75">
        <v>100</v>
      </c>
      <c r="J3" s="75">
        <v>100</v>
      </c>
      <c r="K3" s="75">
        <v>100</v>
      </c>
      <c r="L3" s="75">
        <v>100</v>
      </c>
      <c r="M3" s="75">
        <v>100</v>
      </c>
      <c r="N3" s="75">
        <v>100</v>
      </c>
      <c r="O3" s="75">
        <v>96</v>
      </c>
      <c r="P3" s="75">
        <v>99</v>
      </c>
      <c r="Q3" s="75">
        <v>100</v>
      </c>
      <c r="R3" s="75">
        <v>100</v>
      </c>
      <c r="S3" s="75">
        <v>100</v>
      </c>
      <c r="T3" s="75">
        <v>100</v>
      </c>
      <c r="U3" s="75">
        <v>99</v>
      </c>
      <c r="V3" s="75">
        <v>90</v>
      </c>
      <c r="W3" s="75">
        <v>69</v>
      </c>
      <c r="X3" s="75">
        <v>56</v>
      </c>
      <c r="Y3" s="75">
        <v>64</v>
      </c>
    </row>
    <row r="4" spans="1:25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73" t="s">
        <v>96</v>
      </c>
      <c r="B5" s="74">
        <f>HLOOKUP(B$2,'GENERATOR DATA'!$C$8:$Z$9,2)</f>
        <v>1.98</v>
      </c>
      <c r="C5" s="74">
        <f>HLOOKUP(C$2,'GENERATOR DATA'!$C$8:$Z$9,2)</f>
        <v>1.2</v>
      </c>
      <c r="D5" s="74">
        <f>HLOOKUP(D$2,'GENERATOR DATA'!$C$8:$Z$9,2)</f>
        <v>0.5</v>
      </c>
      <c r="E5" s="74">
        <f>HLOOKUP(E$2,'GENERATOR DATA'!$C$8:$Z$9,2)</f>
        <v>0.5</v>
      </c>
      <c r="F5" s="74">
        <f>HLOOKUP(F$2,'GENERATOR DATA'!$C$8:$Z$9,2)</f>
        <v>0.5</v>
      </c>
      <c r="G5" s="74">
        <f>HLOOKUP(G$2,'GENERATOR DATA'!$C$8:$Z$9,2)</f>
        <v>0.5</v>
      </c>
      <c r="H5" s="74">
        <f>HLOOKUP(H$2,'GENERATOR DATA'!$C$8:$Z$9,2)</f>
        <v>0</v>
      </c>
      <c r="I5" s="74">
        <f>HLOOKUP(I$2,'GENERATOR DATA'!$C$8:$Z$9,2)</f>
        <v>0</v>
      </c>
      <c r="J5" s="74">
        <f>HLOOKUP(J$2,'GENERATOR DATA'!$C$8:$Z$9,2)</f>
        <v>0</v>
      </c>
      <c r="K5" s="74">
        <f>HLOOKUP(K$2,'GENERATOR DATA'!$C$8:$Z$9,2)</f>
        <v>0</v>
      </c>
      <c r="L5" s="74">
        <f>HLOOKUP(L$2,'GENERATOR DATA'!$C$8:$Z$9,2)</f>
        <v>0.5</v>
      </c>
      <c r="M5" s="74">
        <f>HLOOKUP(M$2,'GENERATOR DATA'!$C$8:$Z$9,2)</f>
        <v>0.5</v>
      </c>
      <c r="N5" s="74">
        <f>HLOOKUP(N$2,'GENERATOR DATA'!$C$8:$Z$9,2)</f>
        <v>0.5</v>
      </c>
      <c r="O5" s="74">
        <f>HLOOKUP(O$2,'GENERATOR DATA'!$C$8:$Z$9,2)</f>
        <v>0.5</v>
      </c>
      <c r="P5" s="74">
        <f>HLOOKUP(P$2,'GENERATOR DATA'!$C$8:$Z$9,2)</f>
        <v>1.2</v>
      </c>
      <c r="Q5" s="74">
        <f>HLOOKUP(Q$2,'GENERATOR DATA'!$C$8:$Z$9,2)</f>
        <v>1.2</v>
      </c>
      <c r="R5" s="74">
        <f>HLOOKUP(R$2,'GENERATOR DATA'!$C$8:$Z$9,2)</f>
        <v>0.5</v>
      </c>
      <c r="S5" s="74">
        <f>HLOOKUP(S$2,'GENERATOR DATA'!$C$8:$Z$9,2)</f>
        <v>1.2</v>
      </c>
      <c r="T5" s="74">
        <f>HLOOKUP(T$2,'GENERATOR DATA'!$C$8:$Z$9,2)</f>
        <v>1.2</v>
      </c>
      <c r="U5" s="74">
        <f>HLOOKUP(U$2,'GENERATOR DATA'!$C$8:$Z$9,2)</f>
        <v>1.2</v>
      </c>
      <c r="V5" s="74">
        <f>HLOOKUP(V$2,'GENERATOR DATA'!$C$8:$Z$9,2)</f>
        <v>1.2</v>
      </c>
      <c r="W5" s="74">
        <f>HLOOKUP(W$2,'GENERATOR DATA'!$C$8:$Z$9,2)</f>
        <v>1.2</v>
      </c>
      <c r="X5" s="74">
        <f>HLOOKUP(X$2,'GENERATOR DATA'!$C$8:$Z$9,2)</f>
        <v>1.2</v>
      </c>
      <c r="Y5" s="74">
        <f>HLOOKUP(Y$2,'GENERATOR DATA'!$C$8:$Z$9,2)</f>
        <v>1.2</v>
      </c>
    </row>
    <row r="6" spans="1:25" ht="12.75">
      <c r="A6" s="73" t="s">
        <v>97</v>
      </c>
      <c r="B6" s="74">
        <f>'GENERATOR DATA'!$B$3*'GENERATOR DATA'!$B$2*HLOOKUP(B$1,'GENERATOR DATA'!$C$4:$Z$5,2)*(0.1+0.009*(100-B$3))</f>
        <v>0</v>
      </c>
      <c r="C6" s="74">
        <f>'GENERATOR DATA'!$B$3*'GENERATOR DATA'!$B$2*HLOOKUP(C$1,'GENERATOR DATA'!$C$4:$Z$5,2)*(0.1+0.009*(100-C$3))</f>
        <v>0</v>
      </c>
      <c r="D6" s="74">
        <f>'GENERATOR DATA'!$B$3*'GENERATOR DATA'!$B$2*HLOOKUP(D$1,'GENERATOR DATA'!$C$4:$Z$5,2)*(0.1+0.009*(100-D$3))</f>
        <v>0</v>
      </c>
      <c r="E6" s="74">
        <f>'GENERATOR DATA'!$B$3*'GENERATOR DATA'!$B$2*HLOOKUP(E$1,'GENERATOR DATA'!$C$4:$Z$5,2)*(0.1+0.009*(100-E$3))</f>
        <v>0</v>
      </c>
      <c r="F6" s="74">
        <f>'GENERATOR DATA'!$B$3*'GENERATOR DATA'!$B$2*HLOOKUP(F$1,'GENERATOR DATA'!$C$4:$Z$5,2)*(0.1+0.009*(100-F$3))</f>
        <v>0</v>
      </c>
      <c r="G6" s="74">
        <f>'GENERATOR DATA'!$B$3*'GENERATOR DATA'!$B$2*HLOOKUP(G$1,'GENERATOR DATA'!$C$4:$Z$5,2)*(0.1+0.009*(100-G$3))</f>
        <v>0</v>
      </c>
      <c r="H6" s="74">
        <f>'GENERATOR DATA'!$B$3*'GENERATOR DATA'!$B$2*HLOOKUP(H$1,'GENERATOR DATA'!$C$4:$Z$5,2)*(0.1+0.009*(100-H$3))</f>
        <v>0</v>
      </c>
      <c r="I6" s="74">
        <f>'GENERATOR DATA'!$B$3*'GENERATOR DATA'!$B$2*HLOOKUP(I$1,'GENERATOR DATA'!$C$4:$Z$5,2)*(0.1+0.009*(100-I$3))</f>
        <v>0.8500000000000001</v>
      </c>
      <c r="J6" s="74">
        <f>'GENERATOR DATA'!$B$3*'GENERATOR DATA'!$B$2*HLOOKUP(J$1,'GENERATOR DATA'!$C$4:$Z$5,2)*(0.1+0.009*(100-J$3))</f>
        <v>0.8500000000000001</v>
      </c>
      <c r="K6" s="74">
        <f>'GENERATOR DATA'!$B$3*'GENERATOR DATA'!$B$2*HLOOKUP(K$1,'GENERATOR DATA'!$C$4:$Z$5,2)*(0.1+0.009*(100-K$3))</f>
        <v>0.8500000000000001</v>
      </c>
      <c r="L6" s="74">
        <f>'GENERATOR DATA'!$B$3*'GENERATOR DATA'!$B$2*HLOOKUP(L$1,'GENERATOR DATA'!$C$4:$Z$5,2)*(0.1+0.009*(100-L$3))</f>
        <v>0.8500000000000001</v>
      </c>
      <c r="M6" s="74">
        <f>'GENERATOR DATA'!$B$3*'GENERATOR DATA'!$B$2*HLOOKUP(M$1,'GENERATOR DATA'!$C$4:$Z$5,2)*(0.1+0.009*(100-M$3))</f>
        <v>0.8500000000000001</v>
      </c>
      <c r="N6" s="74">
        <f>'GENERATOR DATA'!$B$3*'GENERATOR DATA'!$B$2*HLOOKUP(N$1,'GENERATOR DATA'!$C$4:$Z$5,2)*(0.1+0.009*(100-N$3))</f>
        <v>0.8500000000000001</v>
      </c>
      <c r="O6" s="74">
        <f>'GENERATOR DATA'!$B$3*'GENERATOR DATA'!$B$2*HLOOKUP(O$1,'GENERATOR DATA'!$C$4:$Z$5,2)*(0.1+0.009*(100-O$3))</f>
        <v>1.1560000000000001</v>
      </c>
      <c r="P6" s="74">
        <f>'GENERATOR DATA'!$B$3*'GENERATOR DATA'!$B$2*HLOOKUP(P$1,'GENERATOR DATA'!$C$4:$Z$5,2)*(0.1+0.009*(100-P$3))</f>
        <v>0.9265000000000001</v>
      </c>
      <c r="Q6" s="74">
        <f>'GENERATOR DATA'!$B$3*'GENERATOR DATA'!$B$2*HLOOKUP(Q$1,'GENERATOR DATA'!$C$4:$Z$5,2)*(0.1+0.009*(100-Q$3))</f>
        <v>0.8500000000000001</v>
      </c>
      <c r="R6" s="74">
        <f>'GENERATOR DATA'!$B$3*'GENERATOR DATA'!$B$2*HLOOKUP(R$1,'GENERATOR DATA'!$C$4:$Z$5,2)*(0.1+0.009*(100-R$3))</f>
        <v>0.8500000000000001</v>
      </c>
      <c r="S6" s="74">
        <f>'GENERATOR DATA'!$B$3*'GENERATOR DATA'!$B$2*HLOOKUP(S$1,'GENERATOR DATA'!$C$4:$Z$5,2)*(0.1+0.009*(100-S$3))</f>
        <v>0.8500000000000001</v>
      </c>
      <c r="T6" s="74">
        <f>'GENERATOR DATA'!$B$3*'GENERATOR DATA'!$B$2*HLOOKUP(T$1,'GENERATOR DATA'!$C$4:$Z$5,2)*(0.1+0.009*(100-T$3))</f>
        <v>0</v>
      </c>
      <c r="U6" s="74">
        <f>'GENERATOR DATA'!$B$3*'GENERATOR DATA'!$B$2*HLOOKUP(U$1,'GENERATOR DATA'!$C$4:$Z$5,2)*(0.1+0.009*(100-U$3))</f>
        <v>0</v>
      </c>
      <c r="V6" s="74">
        <f>'GENERATOR DATA'!$B$3*'GENERATOR DATA'!$B$2*HLOOKUP(V$1,'GENERATOR DATA'!$C$4:$Z$5,2)*(0.1+0.009*(100-V$3))</f>
        <v>0</v>
      </c>
      <c r="W6" s="74">
        <f>'GENERATOR DATA'!$B$3*'GENERATOR DATA'!$B$2*HLOOKUP(W$1,'GENERATOR DATA'!$C$4:$Z$5,2)*(0.1+0.009*(100-W$3))</f>
        <v>0</v>
      </c>
      <c r="X6" s="74">
        <f>'GENERATOR DATA'!$B$3*'GENERATOR DATA'!$B$2*HLOOKUP(X$1,'GENERATOR DATA'!$C$4:$Z$5,2)*(0.1+0.009*(100-X$3))</f>
        <v>0</v>
      </c>
      <c r="Y6" s="74">
        <f>'GENERATOR DATA'!$B$3*'GENERATOR DATA'!$B$2*HLOOKUP(Y$1,'GENERATOR DATA'!$C$4:$Z$5,2)*(0.1+0.009*(100-Y$3))</f>
        <v>0</v>
      </c>
    </row>
    <row r="7" spans="1:25" s="76" customFormat="1" ht="12.75">
      <c r="A7" s="73" t="s">
        <v>98</v>
      </c>
      <c r="B7" s="74">
        <f>B6+B5</f>
        <v>1.98</v>
      </c>
      <c r="C7" s="74">
        <f>C6+C5</f>
        <v>1.2</v>
      </c>
      <c r="D7" s="74">
        <f>D6+D5</f>
        <v>0.5</v>
      </c>
      <c r="E7" s="74">
        <f>E6+E5</f>
        <v>0.5</v>
      </c>
      <c r="F7" s="74">
        <f>F6+F5</f>
        <v>0.5</v>
      </c>
      <c r="G7" s="74">
        <f>G6+G5</f>
        <v>0.5</v>
      </c>
      <c r="H7" s="74">
        <f>H6+H5</f>
        <v>0</v>
      </c>
      <c r="I7" s="74">
        <f>I6+I5</f>
        <v>0.8500000000000001</v>
      </c>
      <c r="J7" s="74">
        <f>J6+J5</f>
        <v>0.8500000000000001</v>
      </c>
      <c r="K7" s="74">
        <f>K6+K5</f>
        <v>0.8500000000000001</v>
      </c>
      <c r="L7" s="74">
        <f>L6+L5</f>
        <v>1.35</v>
      </c>
      <c r="M7" s="74">
        <f>M6+M5</f>
        <v>1.35</v>
      </c>
      <c r="N7" s="74">
        <f>N6+N5</f>
        <v>1.35</v>
      </c>
      <c r="O7" s="74">
        <f>O6+O5</f>
        <v>1.6560000000000001</v>
      </c>
      <c r="P7" s="74">
        <f>P6+P5</f>
        <v>2.1265</v>
      </c>
      <c r="Q7" s="74">
        <f>Q6+Q5</f>
        <v>2.05</v>
      </c>
      <c r="R7" s="74">
        <f>R6+R5</f>
        <v>1.35</v>
      </c>
      <c r="S7" s="74">
        <f>S6+S5</f>
        <v>2.05</v>
      </c>
      <c r="T7" s="74">
        <f>T6+T5</f>
        <v>1.2</v>
      </c>
      <c r="U7" s="74">
        <f>U6+U5</f>
        <v>1.2</v>
      </c>
      <c r="V7" s="74">
        <f>V6+V5</f>
        <v>1.2</v>
      </c>
      <c r="W7" s="74">
        <f>W6+W5</f>
        <v>1.2</v>
      </c>
      <c r="X7" s="74">
        <f>X6+X5</f>
        <v>1.2</v>
      </c>
      <c r="Y7" s="74">
        <f>Y6+Y5</f>
        <v>1.2</v>
      </c>
    </row>
    <row r="8" spans="1:25" s="76" customFormat="1" ht="12.75">
      <c r="A8" s="73" t="s">
        <v>99</v>
      </c>
      <c r="B8" s="74">
        <f>B7</f>
        <v>1.98</v>
      </c>
      <c r="C8" s="74">
        <f>C7+B8</f>
        <v>3.1799999999999997</v>
      </c>
      <c r="D8" s="74">
        <f>D7+C8</f>
        <v>3.6799999999999997</v>
      </c>
      <c r="E8" s="74">
        <f>E7+D8</f>
        <v>4.18</v>
      </c>
      <c r="F8" s="74">
        <f>F7+E8</f>
        <v>4.68</v>
      </c>
      <c r="G8" s="74">
        <f>G7+F8</f>
        <v>5.18</v>
      </c>
      <c r="H8" s="74">
        <f>H7+G8</f>
        <v>5.18</v>
      </c>
      <c r="I8" s="74">
        <f>I7+H8</f>
        <v>6.029999999999999</v>
      </c>
      <c r="J8" s="74">
        <f>J7+I8</f>
        <v>6.879999999999999</v>
      </c>
      <c r="K8" s="74">
        <f>K7+J8</f>
        <v>7.729999999999999</v>
      </c>
      <c r="L8" s="74">
        <f>L7+K8</f>
        <v>9.079999999999998</v>
      </c>
      <c r="M8" s="74">
        <f>M7+L8</f>
        <v>10.429999999999998</v>
      </c>
      <c r="N8" s="74">
        <f>N7+M8</f>
        <v>11.779999999999998</v>
      </c>
      <c r="O8" s="74">
        <f>O7+N8</f>
        <v>13.435999999999998</v>
      </c>
      <c r="P8" s="74">
        <f>P7+O8</f>
        <v>15.562499999999998</v>
      </c>
      <c r="Q8" s="74">
        <f>Q7+P8</f>
        <v>17.612499999999997</v>
      </c>
      <c r="R8" s="74">
        <f>R7+Q8</f>
        <v>18.9625</v>
      </c>
      <c r="S8" s="74">
        <f>S7+R8</f>
        <v>21.0125</v>
      </c>
      <c r="T8" s="74">
        <f>T7+S8</f>
        <v>22.2125</v>
      </c>
      <c r="U8" s="74">
        <f>U7+T8</f>
        <v>23.412499999999998</v>
      </c>
      <c r="V8" s="74">
        <f>V7+U8</f>
        <v>24.612499999999997</v>
      </c>
      <c r="W8" s="74">
        <f>W7+V8</f>
        <v>25.812499999999996</v>
      </c>
      <c r="X8" s="74">
        <f>X7+W8</f>
        <v>27.012499999999996</v>
      </c>
      <c r="Y8" s="74">
        <f>Y7+X8</f>
        <v>28.212499999999995</v>
      </c>
    </row>
    <row r="9" spans="1:25" s="76" customFormat="1" ht="12.75">
      <c r="A9" s="73" t="s">
        <v>100</v>
      </c>
      <c r="B9" s="74">
        <f>B8/10</f>
        <v>0.198</v>
      </c>
      <c r="C9" s="74">
        <f>C8/10</f>
        <v>0.31799999999999995</v>
      </c>
      <c r="D9" s="74">
        <f>D8/10</f>
        <v>0.368</v>
      </c>
      <c r="E9" s="74">
        <f>E8/10</f>
        <v>0.418</v>
      </c>
      <c r="F9" s="74">
        <f>F8/10</f>
        <v>0.46799999999999997</v>
      </c>
      <c r="G9" s="74">
        <f>G8/10</f>
        <v>0.518</v>
      </c>
      <c r="H9" s="74">
        <f>H8/10</f>
        <v>0.518</v>
      </c>
      <c r="I9" s="74">
        <f>I8/10</f>
        <v>0.603</v>
      </c>
      <c r="J9" s="74">
        <f>J8/10</f>
        <v>0.688</v>
      </c>
      <c r="K9" s="74">
        <f>K8/10</f>
        <v>0.7729999999999999</v>
      </c>
      <c r="L9" s="74">
        <f>L8/10</f>
        <v>0.9079999999999998</v>
      </c>
      <c r="M9" s="74">
        <f>M8/10</f>
        <v>1.0429999999999997</v>
      </c>
      <c r="N9" s="74">
        <f>N8/10</f>
        <v>1.1779999999999997</v>
      </c>
      <c r="O9" s="74">
        <f>O8/10</f>
        <v>1.3436</v>
      </c>
      <c r="P9" s="74">
        <f>P8/10</f>
        <v>1.55625</v>
      </c>
      <c r="Q9" s="74">
        <f>Q8/10</f>
        <v>1.7612499999999998</v>
      </c>
      <c r="R9" s="74">
        <f>R8/10</f>
        <v>1.8962499999999998</v>
      </c>
      <c r="S9" s="74">
        <f>S8/10</f>
        <v>2.10125</v>
      </c>
      <c r="T9" s="74">
        <f>T8/10</f>
        <v>2.22125</v>
      </c>
      <c r="U9" s="74">
        <f>U8/10</f>
        <v>2.3412499999999996</v>
      </c>
      <c r="V9" s="74">
        <f>V8/10</f>
        <v>2.4612499999999997</v>
      </c>
      <c r="W9" s="74">
        <f>W8/10</f>
        <v>2.58125</v>
      </c>
      <c r="X9" s="74">
        <f>X8/10</f>
        <v>2.7012499999999995</v>
      </c>
      <c r="Y9" s="74">
        <f>Y8/10</f>
        <v>2.8212499999999996</v>
      </c>
    </row>
    <row r="10" spans="2:25" s="76" customFormat="1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>
      <c r="A11" s="73" t="s">
        <v>101</v>
      </c>
      <c r="B11" s="73">
        <f>'GENERATOR DATA'!C19</f>
        <v>14</v>
      </c>
      <c r="C11" s="73">
        <f>'GENERATOR DATA'!D19</f>
        <v>14</v>
      </c>
      <c r="D11" s="73">
        <f>'GENERATOR DATA'!E19</f>
        <v>14</v>
      </c>
      <c r="E11" s="73">
        <f>'GENERATOR DATA'!F19</f>
        <v>14</v>
      </c>
      <c r="F11" s="73">
        <f>'GENERATOR DATA'!G19</f>
        <v>14</v>
      </c>
      <c r="G11" s="73">
        <f>'GENERATOR DATA'!H19</f>
        <v>14</v>
      </c>
      <c r="H11" s="73">
        <f>'GENERATOR DATA'!I19</f>
        <v>14</v>
      </c>
      <c r="I11" s="73">
        <f>'GENERATOR DATA'!J19</f>
        <v>14</v>
      </c>
      <c r="J11" s="73">
        <f>'GENERATOR DATA'!K19</f>
        <v>14</v>
      </c>
      <c r="K11" s="73">
        <f>'GENERATOR DATA'!L19</f>
        <v>14</v>
      </c>
      <c r="L11" s="73">
        <f>'GENERATOR DATA'!M19</f>
        <v>14</v>
      </c>
      <c r="M11" s="73">
        <f>'GENERATOR DATA'!N19</f>
        <v>14</v>
      </c>
      <c r="N11" s="73">
        <f>'GENERATOR DATA'!O19</f>
        <v>14</v>
      </c>
      <c r="O11" s="73">
        <f>'GENERATOR DATA'!P19</f>
        <v>14</v>
      </c>
      <c r="P11" s="73">
        <f>'GENERATOR DATA'!Q19</f>
        <v>14</v>
      </c>
      <c r="Q11" s="73">
        <f>'GENERATOR DATA'!R19</f>
        <v>14</v>
      </c>
      <c r="R11" s="73">
        <f>'GENERATOR DATA'!S19</f>
        <v>14</v>
      </c>
      <c r="S11" s="73">
        <f>'GENERATOR DATA'!T19</f>
        <v>14</v>
      </c>
      <c r="T11" s="73">
        <f>'GENERATOR DATA'!U19</f>
        <v>14</v>
      </c>
      <c r="U11" s="73">
        <f>'GENERATOR DATA'!V19</f>
        <v>14</v>
      </c>
      <c r="V11" s="73">
        <f>'GENERATOR DATA'!W19</f>
        <v>14</v>
      </c>
      <c r="W11" s="73">
        <f>'GENERATOR DATA'!X19</f>
        <v>14</v>
      </c>
      <c r="X11" s="73">
        <f>'GENERATOR DATA'!Y19</f>
        <v>14</v>
      </c>
      <c r="Y11" s="73">
        <f>'GENERATOR DATA'!Z19</f>
        <v>14</v>
      </c>
    </row>
    <row r="12" spans="1:25" ht="12.75">
      <c r="A12" s="73" t="s">
        <v>102</v>
      </c>
      <c r="B12" s="73">
        <f>'GENERATOR DATA'!$B$14/10</f>
        <v>28.5</v>
      </c>
      <c r="C12" s="73">
        <f>'GENERATOR DATA'!$B$14/10</f>
        <v>28.5</v>
      </c>
      <c r="D12" s="73">
        <f>'GENERATOR DATA'!$B$14/10</f>
        <v>28.5</v>
      </c>
      <c r="E12" s="73">
        <f>'GENERATOR DATA'!$B$14/10</f>
        <v>28.5</v>
      </c>
      <c r="F12" s="73">
        <f>'GENERATOR DATA'!$B$14/10</f>
        <v>28.5</v>
      </c>
      <c r="G12" s="73">
        <f>'GENERATOR DATA'!$B$14/10</f>
        <v>28.5</v>
      </c>
      <c r="H12" s="73">
        <f>'GENERATOR DATA'!$B$14/10</f>
        <v>28.5</v>
      </c>
      <c r="I12" s="73">
        <f>'GENERATOR DATA'!$B$14/10</f>
        <v>28.5</v>
      </c>
      <c r="J12" s="73">
        <f>'GENERATOR DATA'!$B$14/10</f>
        <v>28.5</v>
      </c>
      <c r="K12" s="73">
        <f>'GENERATOR DATA'!$B$14/10</f>
        <v>28.5</v>
      </c>
      <c r="L12" s="73">
        <f>'GENERATOR DATA'!$B$14/10</f>
        <v>28.5</v>
      </c>
      <c r="M12" s="73">
        <f>'GENERATOR DATA'!$B$14/10</f>
        <v>28.5</v>
      </c>
      <c r="N12" s="73">
        <f>'GENERATOR DATA'!$B$14/10</f>
        <v>28.5</v>
      </c>
      <c r="O12" s="73">
        <f>'GENERATOR DATA'!$B$14/10</f>
        <v>28.5</v>
      </c>
      <c r="P12" s="73">
        <f>'GENERATOR DATA'!$B$14/10</f>
        <v>28.5</v>
      </c>
      <c r="Q12" s="73">
        <f>'GENERATOR DATA'!$B$14/10</f>
        <v>28.5</v>
      </c>
      <c r="R12" s="73">
        <f>'GENERATOR DATA'!$B$14/10</f>
        <v>28.5</v>
      </c>
      <c r="S12" s="73">
        <f>'GENERATOR DATA'!$B$14/10</f>
        <v>28.5</v>
      </c>
      <c r="T12" s="73">
        <f>'GENERATOR DATA'!$B$14/10</f>
        <v>28.5</v>
      </c>
      <c r="U12" s="73">
        <f>'GENERATOR DATA'!$B$14/10</f>
        <v>28.5</v>
      </c>
      <c r="V12" s="73">
        <f>'GENERATOR DATA'!$B$14/10</f>
        <v>28.5</v>
      </c>
      <c r="W12" s="73">
        <f>'GENERATOR DATA'!$B$14/10</f>
        <v>28.5</v>
      </c>
      <c r="X12" s="73">
        <f>'GENERATOR DATA'!$B$14/10</f>
        <v>28.5</v>
      </c>
      <c r="Y12" s="73">
        <f>'GENERATOR DATA'!$B$14/10</f>
        <v>28.5</v>
      </c>
    </row>
    <row r="13" spans="1:25" ht="12.75">
      <c r="A13" s="73" t="s">
        <v>103</v>
      </c>
      <c r="B13" s="74">
        <f>'GENERATOR DATA'!$B$14</f>
        <v>285</v>
      </c>
      <c r="C13" s="74">
        <f>'GENERATOR DATA'!$B$14-SUM($B$11:C11)+SUM($B$7:C7)</f>
        <v>260.18</v>
      </c>
      <c r="D13" s="74">
        <f>'GENERATOR DATA'!$B$14-SUM($B$11:D11)+SUM($B$7:D7)</f>
        <v>246.68</v>
      </c>
      <c r="E13" s="74">
        <f>'GENERATOR DATA'!$B$14-SUM($B$11:E11)+SUM($B$7:E7)</f>
        <v>233.18</v>
      </c>
      <c r="F13" s="74">
        <f>'GENERATOR DATA'!$B$14-SUM($B$11:F11)+SUM($B$7:F7)</f>
        <v>219.68</v>
      </c>
      <c r="G13" s="74">
        <f>'GENERATOR DATA'!$B$14-SUM($B$11:G11)+SUM($B$7:G7)</f>
        <v>206.18</v>
      </c>
      <c r="H13" s="74">
        <f>'GENERATOR DATA'!$B$14-SUM($B$11:H11)+SUM($B$7:H7)</f>
        <v>192.18</v>
      </c>
      <c r="I13" s="74">
        <f>'GENERATOR DATA'!$B$14-SUM($B$11:I11)+SUM($B$7:I7)</f>
        <v>179.03</v>
      </c>
      <c r="J13" s="74">
        <f>'GENERATOR DATA'!$B$14-SUM($B$11:J11)+SUM($B$7:J7)</f>
        <v>165.88</v>
      </c>
      <c r="K13" s="74">
        <f>'GENERATOR DATA'!$B$14-SUM($B$11:K11)+SUM($B$7:K7)</f>
        <v>152.73</v>
      </c>
      <c r="L13" s="74">
        <f>'GENERATOR DATA'!$B$14-SUM($B$11:L11)+SUM($B$7:L7)</f>
        <v>140.08</v>
      </c>
      <c r="M13" s="74">
        <f>'GENERATOR DATA'!$B$14-SUM($B$11:M11)+SUM($B$7:M7)</f>
        <v>127.43</v>
      </c>
      <c r="N13" s="74">
        <f>'GENERATOR DATA'!$B$14-SUM($B$11:N11)+SUM($B$7:N7)</f>
        <v>114.78</v>
      </c>
      <c r="O13" s="74">
        <f>'GENERATOR DATA'!$B$14-SUM($B$11:O11)+SUM($B$7:O7)</f>
        <v>102.436</v>
      </c>
      <c r="P13" s="74">
        <f>'GENERATOR DATA'!$B$14-SUM($B$11:P11)+SUM($B$7:P7)</f>
        <v>90.5625</v>
      </c>
      <c r="Q13" s="74">
        <f>'GENERATOR DATA'!$B$14-SUM($B$11:Q11)+SUM($B$7:Q7)</f>
        <v>78.6125</v>
      </c>
      <c r="R13" s="74">
        <f>'GENERATOR DATA'!$B$14-SUM($B$11:R11)+SUM($B$7:R7)</f>
        <v>65.9625</v>
      </c>
      <c r="S13" s="74">
        <f>'GENERATOR DATA'!$B$14-SUM($B$11:S11)+SUM($B$7:S7)</f>
        <v>54.0125</v>
      </c>
      <c r="T13" s="74">
        <f>'GENERATOR DATA'!$B$14-SUM($B$11:T11)+SUM($B$7:T7)</f>
        <v>41.212500000000006</v>
      </c>
      <c r="U13" s="74">
        <f>'GENERATOR DATA'!$B$14-SUM($B$11:U11)+SUM($B$7:U7)</f>
        <v>28.4125</v>
      </c>
      <c r="V13" s="74">
        <f>'GENERATOR DATA'!$B$14-SUM($B$11:V11)+SUM($B$7:V7)</f>
        <v>15.6125</v>
      </c>
      <c r="W13" s="74">
        <f>'GENERATOR DATA'!$B$14-SUM($B$11:W11)+SUM($B$7:W7)</f>
        <v>2.8125</v>
      </c>
      <c r="X13" s="74">
        <f>'GENERATOR DATA'!$B$14-SUM($B$11:X11)+SUM($B$7:X7)</f>
        <v>-9.9875</v>
      </c>
      <c r="Y13" s="74">
        <f>'GENERATOR DATA'!$B$14-SUM($B$11:Y11)+SUM($B$7:Y7)</f>
        <v>-22.7875</v>
      </c>
    </row>
    <row r="14" spans="1:25" ht="12.75">
      <c r="A14" s="73" t="s">
        <v>104</v>
      </c>
      <c r="B14" s="74">
        <f>B13/10</f>
        <v>28.5</v>
      </c>
      <c r="C14" s="74">
        <f>C13/10</f>
        <v>26.018</v>
      </c>
      <c r="D14" s="74">
        <f>D13/10</f>
        <v>24.668</v>
      </c>
      <c r="E14" s="74">
        <f>E13/10</f>
        <v>23.318</v>
      </c>
      <c r="F14" s="74">
        <f>F13/10</f>
        <v>21.968</v>
      </c>
      <c r="G14" s="74">
        <f>G13/10</f>
        <v>20.618000000000002</v>
      </c>
      <c r="H14" s="74">
        <f>H13/10</f>
        <v>19.218</v>
      </c>
      <c r="I14" s="74">
        <f>I13/10</f>
        <v>17.903</v>
      </c>
      <c r="J14" s="74">
        <f>J13/10</f>
        <v>16.588</v>
      </c>
      <c r="K14" s="74">
        <f>K13/10</f>
        <v>15.273</v>
      </c>
      <c r="L14" s="74">
        <f>L13/10</f>
        <v>14.008000000000001</v>
      </c>
      <c r="M14" s="74">
        <f>M13/10</f>
        <v>12.743</v>
      </c>
      <c r="N14" s="74">
        <f>N13/10</f>
        <v>11.478</v>
      </c>
      <c r="O14" s="74">
        <f>O13/10</f>
        <v>10.2436</v>
      </c>
      <c r="P14" s="74">
        <f>P13/10</f>
        <v>9.05625</v>
      </c>
      <c r="Q14" s="74">
        <f>Q13/10</f>
        <v>7.86125</v>
      </c>
      <c r="R14" s="74">
        <f>R13/10</f>
        <v>6.59625</v>
      </c>
      <c r="S14" s="74">
        <f>S13/10</f>
        <v>5.40125</v>
      </c>
      <c r="T14" s="74">
        <f>T13/10</f>
        <v>4.121250000000001</v>
      </c>
      <c r="U14" s="74">
        <f>U13/10</f>
        <v>2.84125</v>
      </c>
      <c r="V14" s="74">
        <f>V13/10</f>
        <v>1.56125</v>
      </c>
      <c r="W14" s="74">
        <f>W13/10</f>
        <v>0.28125</v>
      </c>
      <c r="X14" s="74">
        <f>X13/10</f>
        <v>-0.99875</v>
      </c>
      <c r="Y14" s="74">
        <f>Y13/10</f>
        <v>-2.27875</v>
      </c>
    </row>
    <row r="15" spans="1:25" ht="12.75">
      <c r="A15" s="73"/>
      <c r="B15" s="7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" ht="12.75">
      <c r="A16" s="73" t="s">
        <v>89</v>
      </c>
      <c r="B16" s="74">
        <f>SUM(B5:Y5)</f>
        <v>18.479999999999997</v>
      </c>
    </row>
    <row r="17" spans="1:2" ht="12.75">
      <c r="A17" s="73" t="s">
        <v>90</v>
      </c>
      <c r="B17" s="74">
        <f>SUM(B6:Y6)</f>
        <v>9.7325</v>
      </c>
    </row>
    <row r="18" spans="1:2" ht="12.75">
      <c r="A18" s="73" t="s">
        <v>99</v>
      </c>
      <c r="B18" s="74">
        <f>SUM(B7:Y7)</f>
        <v>28.2125</v>
      </c>
    </row>
    <row r="19" spans="1:2" ht="12.75">
      <c r="A19" s="73" t="s">
        <v>91</v>
      </c>
      <c r="B19" s="74">
        <f>B18+B13</f>
        <v>313.2125</v>
      </c>
    </row>
    <row r="20" spans="1:2" ht="12.75">
      <c r="A20" s="73" t="s">
        <v>92</v>
      </c>
      <c r="B20" s="74">
        <f>SUM(B11:Y11)</f>
        <v>336</v>
      </c>
    </row>
    <row r="21" spans="1:2" ht="12.75">
      <c r="A21" s="73" t="s">
        <v>93</v>
      </c>
      <c r="B21" s="74">
        <f>B19-B20</f>
        <v>-22.787500000000023</v>
      </c>
    </row>
  </sheetData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="58" zoomScaleNormal="58" workbookViewId="0" topLeftCell="A1">
      <selection activeCell="C1" sqref="C1"/>
    </sheetView>
  </sheetViews>
  <sheetFormatPr defaultColWidth="12.57421875" defaultRowHeight="12.75"/>
  <cols>
    <col min="1" max="1" width="35.421875" style="0" customWidth="1"/>
    <col min="2" max="2" width="7.57421875" style="0" customWidth="1"/>
    <col min="3" max="19" width="6.421875" style="0" customWidth="1"/>
    <col min="20" max="25" width="6.7109375" style="0" customWidth="1"/>
    <col min="26" max="16384" width="11.57421875" style="0" customWidth="1"/>
  </cols>
  <sheetData>
    <row r="1" spans="2:25" ht="12.75">
      <c r="B1" s="75" t="s">
        <v>38</v>
      </c>
      <c r="C1" s="75" t="s">
        <v>39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45</v>
      </c>
      <c r="J1" s="75" t="s">
        <v>46</v>
      </c>
      <c r="K1" s="75" t="s">
        <v>47</v>
      </c>
      <c r="L1" s="75" t="s">
        <v>48</v>
      </c>
      <c r="M1" s="75" t="s">
        <v>49</v>
      </c>
      <c r="N1" s="75" t="s">
        <v>50</v>
      </c>
      <c r="O1" s="75" t="s">
        <v>51</v>
      </c>
      <c r="P1" s="75" t="s">
        <v>52</v>
      </c>
      <c r="Q1" s="75" t="s">
        <v>53</v>
      </c>
      <c r="R1" s="75" t="s">
        <v>54</v>
      </c>
      <c r="S1" s="75" t="s">
        <v>55</v>
      </c>
      <c r="T1" s="75" t="s">
        <v>56</v>
      </c>
      <c r="U1" s="75" t="s">
        <v>57</v>
      </c>
      <c r="V1" s="75" t="s">
        <v>58</v>
      </c>
      <c r="W1" s="75" t="s">
        <v>59</v>
      </c>
      <c r="X1" s="75" t="s">
        <v>60</v>
      </c>
      <c r="Y1" s="75" t="s">
        <v>61</v>
      </c>
    </row>
    <row r="2" spans="1:25" ht="12.75">
      <c r="A2" s="75" t="s">
        <v>109</v>
      </c>
      <c r="B2" s="75">
        <v>4</v>
      </c>
      <c r="C2" s="75">
        <v>3</v>
      </c>
      <c r="D2" s="75">
        <v>4</v>
      </c>
      <c r="E2" s="75">
        <v>4</v>
      </c>
      <c r="F2" s="75">
        <v>4</v>
      </c>
      <c r="G2" s="75">
        <v>5</v>
      </c>
      <c r="H2" s="75">
        <v>5</v>
      </c>
      <c r="I2" s="75">
        <v>5</v>
      </c>
      <c r="J2" s="75">
        <v>5</v>
      </c>
      <c r="K2" s="75">
        <v>5</v>
      </c>
      <c r="L2" s="75">
        <v>5</v>
      </c>
      <c r="M2" s="75">
        <v>5</v>
      </c>
      <c r="N2" s="75">
        <v>6</v>
      </c>
      <c r="O2" s="75">
        <v>6</v>
      </c>
      <c r="P2" s="75">
        <v>6</v>
      </c>
      <c r="Q2" s="75">
        <v>6</v>
      </c>
      <c r="R2" s="75">
        <v>6</v>
      </c>
      <c r="S2" s="75">
        <v>6</v>
      </c>
      <c r="T2" s="75">
        <v>5</v>
      </c>
      <c r="U2" s="75">
        <v>5</v>
      </c>
      <c r="V2" s="75">
        <v>5</v>
      </c>
      <c r="W2" s="75">
        <v>5</v>
      </c>
      <c r="X2" s="75">
        <v>5</v>
      </c>
      <c r="Y2" s="75">
        <v>5</v>
      </c>
    </row>
    <row r="3" spans="1:25" ht="12.75">
      <c r="A3" s="75" t="s">
        <v>106</v>
      </c>
      <c r="B3" s="75">
        <v>63</v>
      </c>
      <c r="C3" s="75">
        <v>63</v>
      </c>
      <c r="D3" s="75">
        <v>100</v>
      </c>
      <c r="E3" s="75">
        <v>99</v>
      </c>
      <c r="F3" s="75">
        <v>87</v>
      </c>
      <c r="G3" s="75">
        <v>45</v>
      </c>
      <c r="H3" s="75">
        <v>57</v>
      </c>
      <c r="I3" s="75">
        <v>79</v>
      </c>
      <c r="J3" s="75">
        <v>100</v>
      </c>
      <c r="K3" s="75">
        <v>100</v>
      </c>
      <c r="L3" s="75">
        <v>98</v>
      </c>
      <c r="M3" s="75">
        <v>95</v>
      </c>
      <c r="N3" s="75">
        <v>77</v>
      </c>
      <c r="O3" s="75">
        <v>92</v>
      </c>
      <c r="P3" s="75">
        <v>100</v>
      </c>
      <c r="Q3" s="75">
        <v>98</v>
      </c>
      <c r="R3" s="75">
        <v>75</v>
      </c>
      <c r="S3" s="75">
        <v>76</v>
      </c>
      <c r="T3" s="75">
        <v>93</v>
      </c>
      <c r="U3" s="75">
        <v>96</v>
      </c>
      <c r="V3" s="75">
        <v>84</v>
      </c>
      <c r="W3" s="75">
        <v>86</v>
      </c>
      <c r="X3" s="75">
        <v>70</v>
      </c>
      <c r="Y3" s="75">
        <v>25</v>
      </c>
    </row>
    <row r="4" spans="1:25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73" t="s">
        <v>96</v>
      </c>
      <c r="B5" s="74">
        <f>HLOOKUP(B$2,'GENERATOR DATA'!$C$8:$Z$9,2)</f>
        <v>1.2</v>
      </c>
      <c r="C5" s="74">
        <f>HLOOKUP(C$2,'GENERATOR DATA'!$C$8:$Z$9,2)</f>
        <v>0.5</v>
      </c>
      <c r="D5" s="74">
        <f>HLOOKUP(D$2,'GENERATOR DATA'!$C$8:$Z$9,2)</f>
        <v>1.2</v>
      </c>
      <c r="E5" s="74">
        <f>HLOOKUP(E$2,'GENERATOR DATA'!$C$8:$Z$9,2)</f>
        <v>1.2</v>
      </c>
      <c r="F5" s="74">
        <f>HLOOKUP(F$2,'GENERATOR DATA'!$C$8:$Z$9,2)</f>
        <v>1.2</v>
      </c>
      <c r="G5" s="74">
        <f>HLOOKUP(G$2,'GENERATOR DATA'!$C$8:$Z$9,2)</f>
        <v>1.98</v>
      </c>
      <c r="H5" s="74">
        <f>HLOOKUP(H$2,'GENERATOR DATA'!$C$8:$Z$9,2)</f>
        <v>1.98</v>
      </c>
      <c r="I5" s="74">
        <f>HLOOKUP(I$2,'GENERATOR DATA'!$C$8:$Z$9,2)</f>
        <v>1.98</v>
      </c>
      <c r="J5" s="74">
        <f>HLOOKUP(J$2,'GENERATOR DATA'!$C$8:$Z$9,2)</f>
        <v>1.98</v>
      </c>
      <c r="K5" s="74">
        <f>HLOOKUP(K$2,'GENERATOR DATA'!$C$8:$Z$9,2)</f>
        <v>1.98</v>
      </c>
      <c r="L5" s="74">
        <f>HLOOKUP(L$2,'GENERATOR DATA'!$C$8:$Z$9,2)</f>
        <v>1.98</v>
      </c>
      <c r="M5" s="74">
        <f>HLOOKUP(M$2,'GENERATOR DATA'!$C$8:$Z$9,2)</f>
        <v>1.98</v>
      </c>
      <c r="N5" s="74">
        <f>HLOOKUP(N$2,'GENERATOR DATA'!$C$8:$Z$9,2)</f>
        <v>3.77</v>
      </c>
      <c r="O5" s="74">
        <f>HLOOKUP(O$2,'GENERATOR DATA'!$C$8:$Z$9,2)</f>
        <v>3.77</v>
      </c>
      <c r="P5" s="74">
        <f>HLOOKUP(P$2,'GENERATOR DATA'!$C$8:$Z$9,2)</f>
        <v>3.77</v>
      </c>
      <c r="Q5" s="74">
        <f>HLOOKUP(Q$2,'GENERATOR DATA'!$C$8:$Z$9,2)</f>
        <v>3.77</v>
      </c>
      <c r="R5" s="74">
        <f>HLOOKUP(R$2,'GENERATOR DATA'!$C$8:$Z$9,2)</f>
        <v>3.77</v>
      </c>
      <c r="S5" s="74">
        <f>HLOOKUP(S$2,'GENERATOR DATA'!$C$8:$Z$9,2)</f>
        <v>3.77</v>
      </c>
      <c r="T5" s="74">
        <f>HLOOKUP(T$2,'GENERATOR DATA'!$C$8:$Z$9,2)</f>
        <v>1.98</v>
      </c>
      <c r="U5" s="74">
        <f>HLOOKUP(U$2,'GENERATOR DATA'!$C$8:$Z$9,2)</f>
        <v>1.98</v>
      </c>
      <c r="V5" s="74">
        <f>HLOOKUP(V$2,'GENERATOR DATA'!$C$8:$Z$9,2)</f>
        <v>1.98</v>
      </c>
      <c r="W5" s="74">
        <f>HLOOKUP(W$2,'GENERATOR DATA'!$C$8:$Z$9,2)</f>
        <v>1.98</v>
      </c>
      <c r="X5" s="74">
        <f>HLOOKUP(X$2,'GENERATOR DATA'!$C$8:$Z$9,2)</f>
        <v>1.98</v>
      </c>
      <c r="Y5" s="74">
        <f>HLOOKUP(Y$2,'GENERATOR DATA'!$C$8:$Z$9,2)</f>
        <v>1.98</v>
      </c>
    </row>
    <row r="6" spans="1:25" ht="12.75">
      <c r="A6" s="73" t="s">
        <v>97</v>
      </c>
      <c r="B6" s="74">
        <f>'GENERATOR DATA'!$B$3*'GENERATOR DATA'!$B$2*HLOOKUP(B$1,'GENERATOR DATA'!$C$4:$Z$5,2)*(0.1+0.009*(100-B$3))</f>
        <v>0</v>
      </c>
      <c r="C6" s="74">
        <f>'GENERATOR DATA'!$B$3*'GENERATOR DATA'!$B$2*HLOOKUP(C$1,'GENERATOR DATA'!$C$4:$Z$5,2)*(0.1+0.009*(100-C$3))</f>
        <v>0</v>
      </c>
      <c r="D6" s="74">
        <f>'GENERATOR DATA'!$B$3*'GENERATOR DATA'!$B$2*HLOOKUP(D$1,'GENERATOR DATA'!$C$4:$Z$5,2)*(0.1+0.009*(100-D$3))</f>
        <v>0</v>
      </c>
      <c r="E6" s="74">
        <f>'GENERATOR DATA'!$B$3*'GENERATOR DATA'!$B$2*HLOOKUP(E$1,'GENERATOR DATA'!$C$4:$Z$5,2)*(0.1+0.009*(100-E$3))</f>
        <v>0</v>
      </c>
      <c r="F6" s="74">
        <f>'GENERATOR DATA'!$B$3*'GENERATOR DATA'!$B$2*HLOOKUP(F$1,'GENERATOR DATA'!$C$4:$Z$5,2)*(0.1+0.009*(100-F$3))</f>
        <v>0</v>
      </c>
      <c r="G6" s="74">
        <f>'GENERATOR DATA'!$B$3*'GENERATOR DATA'!$B$2*HLOOKUP(G$1,'GENERATOR DATA'!$C$4:$Z$5,2)*(0.1+0.009*(100-G$3))</f>
        <v>0</v>
      </c>
      <c r="H6" s="74">
        <f>'GENERATOR DATA'!$B$3*'GENERATOR DATA'!$B$2*HLOOKUP(H$1,'GENERATOR DATA'!$C$4:$Z$5,2)*(0.1+0.009*(100-H$3))</f>
        <v>0</v>
      </c>
      <c r="I6" s="74">
        <f>'GENERATOR DATA'!$B$3*'GENERATOR DATA'!$B$2*HLOOKUP(I$1,'GENERATOR DATA'!$C$4:$Z$5,2)*(0.1+0.009*(100-I$3))</f>
        <v>2.4565</v>
      </c>
      <c r="J6" s="74">
        <f>'GENERATOR DATA'!$B$3*'GENERATOR DATA'!$B$2*HLOOKUP(J$1,'GENERATOR DATA'!$C$4:$Z$5,2)*(0.1+0.009*(100-J$3))</f>
        <v>0.8500000000000001</v>
      </c>
      <c r="K6" s="74">
        <f>'GENERATOR DATA'!$B$3*'GENERATOR DATA'!$B$2*HLOOKUP(K$1,'GENERATOR DATA'!$C$4:$Z$5,2)*(0.1+0.009*(100-K$3))</f>
        <v>0.8500000000000001</v>
      </c>
      <c r="L6" s="74">
        <f>'GENERATOR DATA'!$B$3*'GENERATOR DATA'!$B$2*HLOOKUP(L$1,'GENERATOR DATA'!$C$4:$Z$5,2)*(0.1+0.009*(100-L$3))</f>
        <v>1.0030000000000001</v>
      </c>
      <c r="M6" s="74">
        <f>'GENERATOR DATA'!$B$3*'GENERATOR DATA'!$B$2*HLOOKUP(M$1,'GENERATOR DATA'!$C$4:$Z$5,2)*(0.1+0.009*(100-M$3))</f>
        <v>1.2325000000000002</v>
      </c>
      <c r="N6" s="74">
        <f>'GENERATOR DATA'!$B$3*'GENERATOR DATA'!$B$2*HLOOKUP(N$1,'GENERATOR DATA'!$C$4:$Z$5,2)*(0.1+0.009*(100-N$3))</f>
        <v>2.6095000000000006</v>
      </c>
      <c r="O6" s="74">
        <f>'GENERATOR DATA'!$B$3*'GENERATOR DATA'!$B$2*HLOOKUP(O$1,'GENERATOR DATA'!$C$4:$Z$5,2)*(0.1+0.009*(100-O$3))</f>
        <v>1.4620000000000002</v>
      </c>
      <c r="P6" s="74">
        <f>'GENERATOR DATA'!$B$3*'GENERATOR DATA'!$B$2*HLOOKUP(P$1,'GENERATOR DATA'!$C$4:$Z$5,2)*(0.1+0.009*(100-P$3))</f>
        <v>0.8500000000000001</v>
      </c>
      <c r="Q6" s="74">
        <f>'GENERATOR DATA'!$B$3*'GENERATOR DATA'!$B$2*HLOOKUP(Q$1,'GENERATOR DATA'!$C$4:$Z$5,2)*(0.1+0.009*(100-Q$3))</f>
        <v>1.0030000000000001</v>
      </c>
      <c r="R6" s="74">
        <f>'GENERATOR DATA'!$B$3*'GENERATOR DATA'!$B$2*HLOOKUP(R$1,'GENERATOR DATA'!$C$4:$Z$5,2)*(0.1+0.009*(100-R$3))</f>
        <v>2.7625000000000006</v>
      </c>
      <c r="S6" s="74">
        <f>'GENERATOR DATA'!$B$3*'GENERATOR DATA'!$B$2*HLOOKUP(S$1,'GENERATOR DATA'!$C$4:$Z$5,2)*(0.1+0.009*(100-S$3))</f>
        <v>2.6860000000000004</v>
      </c>
      <c r="T6" s="74">
        <f>'GENERATOR DATA'!$B$3*'GENERATOR DATA'!$B$2*HLOOKUP(T$1,'GENERATOR DATA'!$C$4:$Z$5,2)*(0.1+0.009*(100-T$3))</f>
        <v>0</v>
      </c>
      <c r="U6" s="74">
        <f>'GENERATOR DATA'!$B$3*'GENERATOR DATA'!$B$2*HLOOKUP(U$1,'GENERATOR DATA'!$C$4:$Z$5,2)*(0.1+0.009*(100-U$3))</f>
        <v>0</v>
      </c>
      <c r="V6" s="74">
        <f>'GENERATOR DATA'!$B$3*'GENERATOR DATA'!$B$2*HLOOKUP(V$1,'GENERATOR DATA'!$C$4:$Z$5,2)*(0.1+0.009*(100-V$3))</f>
        <v>0</v>
      </c>
      <c r="W6" s="74">
        <f>'GENERATOR DATA'!$B$3*'GENERATOR DATA'!$B$2*HLOOKUP(W$1,'GENERATOR DATA'!$C$4:$Z$5,2)*(0.1+0.009*(100-W$3))</f>
        <v>0</v>
      </c>
      <c r="X6" s="74">
        <f>'GENERATOR DATA'!$B$3*'GENERATOR DATA'!$B$2*HLOOKUP(X$1,'GENERATOR DATA'!$C$4:$Z$5,2)*(0.1+0.009*(100-X$3))</f>
        <v>0</v>
      </c>
      <c r="Y6" s="74">
        <f>'GENERATOR DATA'!$B$3*'GENERATOR DATA'!$B$2*HLOOKUP(Y$1,'GENERATOR DATA'!$C$4:$Z$5,2)*(0.1+0.009*(100-Y$3))</f>
        <v>0</v>
      </c>
    </row>
    <row r="7" spans="1:25" s="76" customFormat="1" ht="12.75">
      <c r="A7" s="73" t="s">
        <v>98</v>
      </c>
      <c r="B7" s="74">
        <f>B6+B5</f>
        <v>1.2</v>
      </c>
      <c r="C7" s="74">
        <f>C6+C5</f>
        <v>0.5</v>
      </c>
      <c r="D7" s="74">
        <f>D6+D5</f>
        <v>1.2</v>
      </c>
      <c r="E7" s="74">
        <f>E6+E5</f>
        <v>1.2</v>
      </c>
      <c r="F7" s="74">
        <f>F6+F5</f>
        <v>1.2</v>
      </c>
      <c r="G7" s="74">
        <f>G6+G5</f>
        <v>1.98</v>
      </c>
      <c r="H7" s="74">
        <f>H6+H5</f>
        <v>1.98</v>
      </c>
      <c r="I7" s="74">
        <f>I6+I5</f>
        <v>4.4365000000000006</v>
      </c>
      <c r="J7" s="74">
        <f>J6+J5</f>
        <v>2.83</v>
      </c>
      <c r="K7" s="74">
        <f>K6+K5</f>
        <v>2.83</v>
      </c>
      <c r="L7" s="74">
        <f>L6+L5</f>
        <v>2.983</v>
      </c>
      <c r="M7" s="74">
        <f>M6+M5</f>
        <v>3.2125000000000004</v>
      </c>
      <c r="N7" s="74">
        <f>N6+N5</f>
        <v>6.3795</v>
      </c>
      <c r="O7" s="74">
        <f>O6+O5</f>
        <v>5.232</v>
      </c>
      <c r="P7" s="74">
        <f>P6+P5</f>
        <v>4.62</v>
      </c>
      <c r="Q7" s="74">
        <f>Q6+Q5</f>
        <v>4.773</v>
      </c>
      <c r="R7" s="74">
        <f>R6+R5</f>
        <v>6.532500000000001</v>
      </c>
      <c r="S7" s="74">
        <f>S6+S5</f>
        <v>6.456</v>
      </c>
      <c r="T7" s="74">
        <f>T6+T5</f>
        <v>1.98</v>
      </c>
      <c r="U7" s="74">
        <f>U6+U5</f>
        <v>1.98</v>
      </c>
      <c r="V7" s="74">
        <f>V6+V5</f>
        <v>1.98</v>
      </c>
      <c r="W7" s="74">
        <f>W6+W5</f>
        <v>1.98</v>
      </c>
      <c r="X7" s="74">
        <f>X6+X5</f>
        <v>1.98</v>
      </c>
      <c r="Y7" s="74">
        <f>Y6+Y5</f>
        <v>1.98</v>
      </c>
    </row>
    <row r="8" spans="1:25" s="76" customFormat="1" ht="12.75">
      <c r="A8" s="73" t="s">
        <v>99</v>
      </c>
      <c r="B8" s="74">
        <f>B7</f>
        <v>1.2</v>
      </c>
      <c r="C8" s="74">
        <f>C7+B8</f>
        <v>1.7</v>
      </c>
      <c r="D8" s="74">
        <f>D7+C8</f>
        <v>2.9</v>
      </c>
      <c r="E8" s="74">
        <f>E7+D8</f>
        <v>4.1</v>
      </c>
      <c r="F8" s="74">
        <f>F7+E8</f>
        <v>5.3</v>
      </c>
      <c r="G8" s="74">
        <f>G7+F8</f>
        <v>7.279999999999999</v>
      </c>
      <c r="H8" s="74">
        <f>H7+G8</f>
        <v>9.26</v>
      </c>
      <c r="I8" s="74">
        <f>I7+H8</f>
        <v>13.6965</v>
      </c>
      <c r="J8" s="74">
        <f>J7+I8</f>
        <v>16.5265</v>
      </c>
      <c r="K8" s="74">
        <f>K7+J8</f>
        <v>19.356499999999997</v>
      </c>
      <c r="L8" s="74">
        <f>L7+K8</f>
        <v>22.339499999999997</v>
      </c>
      <c r="M8" s="74">
        <f>M7+L8</f>
        <v>25.552</v>
      </c>
      <c r="N8" s="74">
        <f>N7+M8</f>
        <v>31.9315</v>
      </c>
      <c r="O8" s="74">
        <f>O7+N8</f>
        <v>37.1635</v>
      </c>
      <c r="P8" s="74">
        <f>P7+O8</f>
        <v>41.7835</v>
      </c>
      <c r="Q8" s="74">
        <f>Q7+P8</f>
        <v>46.5565</v>
      </c>
      <c r="R8" s="74">
        <f>R7+Q8</f>
        <v>53.089</v>
      </c>
      <c r="S8" s="74">
        <f>S7+R8</f>
        <v>59.545</v>
      </c>
      <c r="T8" s="74">
        <f>T7+S8</f>
        <v>61.525</v>
      </c>
      <c r="U8" s="74">
        <f>U7+T8</f>
        <v>63.504999999999995</v>
      </c>
      <c r="V8" s="74">
        <f>V7+U8</f>
        <v>65.485</v>
      </c>
      <c r="W8" s="74">
        <f>W7+V8</f>
        <v>67.465</v>
      </c>
      <c r="X8" s="74">
        <f>X7+W8</f>
        <v>69.44500000000001</v>
      </c>
      <c r="Y8" s="74">
        <f>Y7+X8</f>
        <v>71.42500000000001</v>
      </c>
    </row>
    <row r="9" spans="1:25" s="76" customFormat="1" ht="12.75">
      <c r="A9" s="73" t="s">
        <v>100</v>
      </c>
      <c r="B9" s="74">
        <f>B8/10</f>
        <v>0.12</v>
      </c>
      <c r="C9" s="74">
        <f>C8/10</f>
        <v>0.16999999999999998</v>
      </c>
      <c r="D9" s="74">
        <f>D8/10</f>
        <v>0.29</v>
      </c>
      <c r="E9" s="74">
        <f>E8/10</f>
        <v>0.41</v>
      </c>
      <c r="F9" s="74">
        <f>F8/10</f>
        <v>0.53</v>
      </c>
      <c r="G9" s="74">
        <f>G8/10</f>
        <v>0.728</v>
      </c>
      <c r="H9" s="74">
        <f>H8/10</f>
        <v>0.9259999999999999</v>
      </c>
      <c r="I9" s="74">
        <f>I8/10</f>
        <v>1.36965</v>
      </c>
      <c r="J9" s="74">
        <f>J8/10</f>
        <v>1.65265</v>
      </c>
      <c r="K9" s="74">
        <f>K8/10</f>
        <v>1.9356499999999996</v>
      </c>
      <c r="L9" s="74">
        <f>L8/10</f>
        <v>2.2339499999999997</v>
      </c>
      <c r="M9" s="74">
        <f>M8/10</f>
        <v>2.5552</v>
      </c>
      <c r="N9" s="74">
        <f>N8/10</f>
        <v>3.19315</v>
      </c>
      <c r="O9" s="74">
        <f>O8/10</f>
        <v>3.71635</v>
      </c>
      <c r="P9" s="74">
        <f>P8/10</f>
        <v>4.17835</v>
      </c>
      <c r="Q9" s="74">
        <f>Q8/10</f>
        <v>4.65565</v>
      </c>
      <c r="R9" s="74">
        <f>R8/10</f>
        <v>5.3088999999999995</v>
      </c>
      <c r="S9" s="74">
        <f>S8/10</f>
        <v>5.9545</v>
      </c>
      <c r="T9" s="74">
        <f>T8/10</f>
        <v>6.1525</v>
      </c>
      <c r="U9" s="74">
        <f>U8/10</f>
        <v>6.350499999999999</v>
      </c>
      <c r="V9" s="74">
        <f>V8/10</f>
        <v>6.5485</v>
      </c>
      <c r="W9" s="74">
        <f>W8/10</f>
        <v>6.7465</v>
      </c>
      <c r="X9" s="74">
        <f>X8/10</f>
        <v>6.944500000000001</v>
      </c>
      <c r="Y9" s="74">
        <f>Y8/10</f>
        <v>7.142500000000001</v>
      </c>
    </row>
    <row r="10" spans="2:25" s="76" customFormat="1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>
      <c r="A11" s="73" t="s">
        <v>101</v>
      </c>
      <c r="B11" s="73">
        <f>'GENERATOR DATA'!C19</f>
        <v>14</v>
      </c>
      <c r="C11" s="73">
        <f>'GENERATOR DATA'!D19</f>
        <v>14</v>
      </c>
      <c r="D11" s="73">
        <f>'GENERATOR DATA'!E19</f>
        <v>14</v>
      </c>
      <c r="E11" s="73">
        <f>'GENERATOR DATA'!F19</f>
        <v>14</v>
      </c>
      <c r="F11" s="73">
        <f>'GENERATOR DATA'!G19</f>
        <v>14</v>
      </c>
      <c r="G11" s="73">
        <f>'GENERATOR DATA'!H19</f>
        <v>14</v>
      </c>
      <c r="H11" s="73">
        <f>'GENERATOR DATA'!I19</f>
        <v>14</v>
      </c>
      <c r="I11" s="73">
        <f>'GENERATOR DATA'!J19</f>
        <v>14</v>
      </c>
      <c r="J11" s="73">
        <f>'GENERATOR DATA'!K19</f>
        <v>14</v>
      </c>
      <c r="K11" s="73">
        <f>'GENERATOR DATA'!L19</f>
        <v>14</v>
      </c>
      <c r="L11" s="73">
        <f>'GENERATOR DATA'!M19</f>
        <v>14</v>
      </c>
      <c r="M11" s="73">
        <f>'GENERATOR DATA'!N19</f>
        <v>14</v>
      </c>
      <c r="N11" s="73">
        <f>'GENERATOR DATA'!O19</f>
        <v>14</v>
      </c>
      <c r="O11" s="73">
        <f>'GENERATOR DATA'!P19</f>
        <v>14</v>
      </c>
      <c r="P11" s="73">
        <f>'GENERATOR DATA'!Q19</f>
        <v>14</v>
      </c>
      <c r="Q11" s="73">
        <f>'GENERATOR DATA'!R19</f>
        <v>14</v>
      </c>
      <c r="R11" s="73">
        <f>'GENERATOR DATA'!S19</f>
        <v>14</v>
      </c>
      <c r="S11" s="73">
        <f>'GENERATOR DATA'!T19</f>
        <v>14</v>
      </c>
      <c r="T11" s="73">
        <f>'GENERATOR DATA'!U19</f>
        <v>14</v>
      </c>
      <c r="U11" s="73">
        <f>'GENERATOR DATA'!V19</f>
        <v>14</v>
      </c>
      <c r="V11" s="73">
        <f>'GENERATOR DATA'!W19</f>
        <v>14</v>
      </c>
      <c r="W11" s="73">
        <f>'GENERATOR DATA'!X19</f>
        <v>14</v>
      </c>
      <c r="X11" s="73">
        <f>'GENERATOR DATA'!Y19</f>
        <v>14</v>
      </c>
      <c r="Y11" s="73">
        <f>'GENERATOR DATA'!Z19</f>
        <v>14</v>
      </c>
    </row>
    <row r="12" spans="1:25" ht="12.75">
      <c r="A12" s="73" t="s">
        <v>102</v>
      </c>
      <c r="B12" s="73">
        <f>'GENERATOR DATA'!$B$14/10</f>
        <v>28.5</v>
      </c>
      <c r="C12" s="73">
        <f>'GENERATOR DATA'!$B$14/10</f>
        <v>28.5</v>
      </c>
      <c r="D12" s="73">
        <f>'GENERATOR DATA'!$B$14/10</f>
        <v>28.5</v>
      </c>
      <c r="E12" s="73">
        <f>'GENERATOR DATA'!$B$14/10</f>
        <v>28.5</v>
      </c>
      <c r="F12" s="73">
        <f>'GENERATOR DATA'!$B$14/10</f>
        <v>28.5</v>
      </c>
      <c r="G12" s="73">
        <f>'GENERATOR DATA'!$B$14/10</f>
        <v>28.5</v>
      </c>
      <c r="H12" s="73">
        <f>'GENERATOR DATA'!$B$14/10</f>
        <v>28.5</v>
      </c>
      <c r="I12" s="73">
        <f>'GENERATOR DATA'!$B$14/10</f>
        <v>28.5</v>
      </c>
      <c r="J12" s="73">
        <f>'GENERATOR DATA'!$B$14/10</f>
        <v>28.5</v>
      </c>
      <c r="K12" s="73">
        <f>'GENERATOR DATA'!$B$14/10</f>
        <v>28.5</v>
      </c>
      <c r="L12" s="73">
        <f>'GENERATOR DATA'!$B$14/10</f>
        <v>28.5</v>
      </c>
      <c r="M12" s="73">
        <f>'GENERATOR DATA'!$B$14/10</f>
        <v>28.5</v>
      </c>
      <c r="N12" s="73">
        <f>'GENERATOR DATA'!$B$14/10</f>
        <v>28.5</v>
      </c>
      <c r="O12" s="73">
        <f>'GENERATOR DATA'!$B$14/10</f>
        <v>28.5</v>
      </c>
      <c r="P12" s="73">
        <f>'GENERATOR DATA'!$B$14/10</f>
        <v>28.5</v>
      </c>
      <c r="Q12" s="73">
        <f>'GENERATOR DATA'!$B$14/10</f>
        <v>28.5</v>
      </c>
      <c r="R12" s="73">
        <f>'GENERATOR DATA'!$B$14/10</f>
        <v>28.5</v>
      </c>
      <c r="S12" s="73">
        <f>'GENERATOR DATA'!$B$14/10</f>
        <v>28.5</v>
      </c>
      <c r="T12" s="73">
        <f>'GENERATOR DATA'!$B$14/10</f>
        <v>28.5</v>
      </c>
      <c r="U12" s="73">
        <f>'GENERATOR DATA'!$B$14/10</f>
        <v>28.5</v>
      </c>
      <c r="V12" s="73">
        <f>'GENERATOR DATA'!$B$14/10</f>
        <v>28.5</v>
      </c>
      <c r="W12" s="73">
        <f>'GENERATOR DATA'!$B$14/10</f>
        <v>28.5</v>
      </c>
      <c r="X12" s="73">
        <f>'GENERATOR DATA'!$B$14/10</f>
        <v>28.5</v>
      </c>
      <c r="Y12" s="73">
        <f>'GENERATOR DATA'!$B$14/10</f>
        <v>28.5</v>
      </c>
    </row>
    <row r="13" spans="1:25" ht="12.75">
      <c r="A13" s="73" t="s">
        <v>103</v>
      </c>
      <c r="B13" s="74">
        <f>'GENERATOR DATA'!$B$14</f>
        <v>285</v>
      </c>
      <c r="C13" s="74">
        <f>'GENERATOR DATA'!$B$14-SUM($B$11:C11)+SUM($B$7:C7)</f>
        <v>258.7</v>
      </c>
      <c r="D13" s="74">
        <f>'GENERATOR DATA'!$B$14-SUM($B$11:D11)+SUM($B$7:D7)</f>
        <v>245.9</v>
      </c>
      <c r="E13" s="74">
        <f>'GENERATOR DATA'!$B$14-SUM($B$11:E11)+SUM($B$7:E7)</f>
        <v>233.1</v>
      </c>
      <c r="F13" s="74">
        <f>'GENERATOR DATA'!$B$14-SUM($B$11:F11)+SUM($B$7:F7)</f>
        <v>220.3</v>
      </c>
      <c r="G13" s="74">
        <f>'GENERATOR DATA'!$B$14-SUM($B$11:G11)+SUM($B$7:G7)</f>
        <v>208.28</v>
      </c>
      <c r="H13" s="74">
        <f>'GENERATOR DATA'!$B$14-SUM($B$11:H11)+SUM($B$7:H7)</f>
        <v>196.26</v>
      </c>
      <c r="I13" s="74">
        <f>'GENERATOR DATA'!$B$14-SUM($B$11:I11)+SUM($B$7:I7)</f>
        <v>186.69650000000001</v>
      </c>
      <c r="J13" s="74">
        <f>'GENERATOR DATA'!$B$14-SUM($B$11:J11)+SUM($B$7:J7)</f>
        <v>175.5265</v>
      </c>
      <c r="K13" s="74">
        <f>'GENERATOR DATA'!$B$14-SUM($B$11:K11)+SUM($B$7:K7)</f>
        <v>164.3565</v>
      </c>
      <c r="L13" s="74">
        <f>'GENERATOR DATA'!$B$14-SUM($B$11:L11)+SUM($B$7:L7)</f>
        <v>153.3395</v>
      </c>
      <c r="M13" s="74">
        <f>'GENERATOR DATA'!$B$14-SUM($B$11:M11)+SUM($B$7:M7)</f>
        <v>142.552</v>
      </c>
      <c r="N13" s="74">
        <f>'GENERATOR DATA'!$B$14-SUM($B$11:N11)+SUM($B$7:N7)</f>
        <v>134.9315</v>
      </c>
      <c r="O13" s="74">
        <f>'GENERATOR DATA'!$B$14-SUM($B$11:O11)+SUM($B$7:O7)</f>
        <v>126.1635</v>
      </c>
      <c r="P13" s="74">
        <f>'GENERATOR DATA'!$B$14-SUM($B$11:P11)+SUM($B$7:P7)</f>
        <v>116.7835</v>
      </c>
      <c r="Q13" s="74">
        <f>'GENERATOR DATA'!$B$14-SUM($B$11:Q11)+SUM($B$7:Q7)</f>
        <v>107.5565</v>
      </c>
      <c r="R13" s="74">
        <f>'GENERATOR DATA'!$B$14-SUM($B$11:R11)+SUM($B$7:R7)</f>
        <v>100.089</v>
      </c>
      <c r="S13" s="74">
        <f>'GENERATOR DATA'!$B$14-SUM($B$11:S11)+SUM($B$7:S7)</f>
        <v>92.545</v>
      </c>
      <c r="T13" s="74">
        <f>'GENERATOR DATA'!$B$14-SUM($B$11:T11)+SUM($B$7:T7)</f>
        <v>80.525</v>
      </c>
      <c r="U13" s="74">
        <f>'GENERATOR DATA'!$B$14-SUM($B$11:U11)+SUM($B$7:U7)</f>
        <v>68.505</v>
      </c>
      <c r="V13" s="74">
        <f>'GENERATOR DATA'!$B$14-SUM($B$11:V11)+SUM($B$7:V7)</f>
        <v>56.485</v>
      </c>
      <c r="W13" s="74">
        <f>'GENERATOR DATA'!$B$14-SUM($B$11:W11)+SUM($B$7:W7)</f>
        <v>44.465</v>
      </c>
      <c r="X13" s="74">
        <f>'GENERATOR DATA'!$B$14-SUM($B$11:X11)+SUM($B$7:X7)</f>
        <v>32.44500000000001</v>
      </c>
      <c r="Y13" s="74">
        <f>'GENERATOR DATA'!$B$14-SUM($B$11:Y11)+SUM($B$7:Y7)</f>
        <v>20.42500000000001</v>
      </c>
    </row>
    <row r="14" spans="1:25" ht="12.75">
      <c r="A14" s="73" t="s">
        <v>104</v>
      </c>
      <c r="B14" s="74">
        <f>B13/10</f>
        <v>28.5</v>
      </c>
      <c r="C14" s="74">
        <f>C13/10</f>
        <v>25.869999999999997</v>
      </c>
      <c r="D14" s="74">
        <f>D13/10</f>
        <v>24.59</v>
      </c>
      <c r="E14" s="74">
        <f>E13/10</f>
        <v>23.31</v>
      </c>
      <c r="F14" s="74">
        <f>F13/10</f>
        <v>22.03</v>
      </c>
      <c r="G14" s="74">
        <f>G13/10</f>
        <v>20.828</v>
      </c>
      <c r="H14" s="74">
        <f>H13/10</f>
        <v>19.625999999999998</v>
      </c>
      <c r="I14" s="74">
        <f>I13/10</f>
        <v>18.66965</v>
      </c>
      <c r="J14" s="74">
        <f>J13/10</f>
        <v>17.55265</v>
      </c>
      <c r="K14" s="74">
        <f>K13/10</f>
        <v>16.435650000000003</v>
      </c>
      <c r="L14" s="74">
        <f>L13/10</f>
        <v>15.333949999999998</v>
      </c>
      <c r="M14" s="74">
        <f>M13/10</f>
        <v>14.255199999999999</v>
      </c>
      <c r="N14" s="74">
        <f>N13/10</f>
        <v>13.49315</v>
      </c>
      <c r="O14" s="74">
        <f>O13/10</f>
        <v>12.61635</v>
      </c>
      <c r="P14" s="74">
        <f>P13/10</f>
        <v>11.67835</v>
      </c>
      <c r="Q14" s="74">
        <f>Q13/10</f>
        <v>10.75565</v>
      </c>
      <c r="R14" s="74">
        <f>R13/10</f>
        <v>10.0089</v>
      </c>
      <c r="S14" s="74">
        <f>S13/10</f>
        <v>9.2545</v>
      </c>
      <c r="T14" s="74">
        <f>T13/10</f>
        <v>8.0525</v>
      </c>
      <c r="U14" s="74">
        <f>U13/10</f>
        <v>6.850499999999999</v>
      </c>
      <c r="V14" s="74">
        <f>V13/10</f>
        <v>5.6485</v>
      </c>
      <c r="W14" s="74">
        <f>W13/10</f>
        <v>4.4465</v>
      </c>
      <c r="X14" s="74">
        <f>X13/10</f>
        <v>3.244500000000001</v>
      </c>
      <c r="Y14" s="74">
        <f>Y13/10</f>
        <v>2.0425000000000013</v>
      </c>
    </row>
    <row r="15" spans="1:25" ht="12.75">
      <c r="A15" s="73"/>
      <c r="B15" s="7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" ht="12.75">
      <c r="A16" s="73" t="s">
        <v>89</v>
      </c>
      <c r="B16" s="74">
        <f>SUM(B5:Y5)</f>
        <v>53.65999999999999</v>
      </c>
    </row>
    <row r="17" spans="1:2" ht="12.75">
      <c r="A17" s="73" t="s">
        <v>90</v>
      </c>
      <c r="B17" s="74">
        <f>SUM(B6:Y6)</f>
        <v>17.765</v>
      </c>
    </row>
    <row r="18" spans="1:2" ht="12.75">
      <c r="A18" s="73" t="s">
        <v>99</v>
      </c>
      <c r="B18" s="74">
        <f>SUM(B7:Y7)</f>
        <v>71.42500000000001</v>
      </c>
    </row>
    <row r="19" spans="1:2" ht="12.75">
      <c r="A19" s="73" t="s">
        <v>91</v>
      </c>
      <c r="B19" s="74">
        <f>B18+B13</f>
        <v>356.425</v>
      </c>
    </row>
    <row r="20" spans="1:2" ht="12.75">
      <c r="A20" s="73" t="s">
        <v>92</v>
      </c>
      <c r="B20" s="74">
        <f>SUM(B11:Y11)</f>
        <v>336</v>
      </c>
    </row>
    <row r="21" spans="1:2" ht="12.75">
      <c r="A21" s="73" t="s">
        <v>93</v>
      </c>
      <c r="B21" s="74">
        <f>B19-B20</f>
        <v>20.42500000000001</v>
      </c>
    </row>
  </sheetData>
  <printOptions/>
  <pageMargins left="0.39375" right="0.39375" top="0.63125" bottom="0.63125" header="0.39375" footer="0.39375"/>
  <pageSetup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WindGURU: Ireland - EI8GQB</dc:title>
  <dc:subject/>
  <dc:creator>olivier vandenbalck</dc:creator>
  <cp:keywords/>
  <dc:description/>
  <cp:lastModifiedBy>olivier vandenbalck</cp:lastModifiedBy>
  <cp:lastPrinted>2012-04-10T09:24:25Z</cp:lastPrinted>
  <dcterms:created xsi:type="dcterms:W3CDTF">2012-04-08T10:38:14Z</dcterms:created>
  <dcterms:modified xsi:type="dcterms:W3CDTF">2012-04-15T12:46:34Z</dcterms:modified>
  <cp:category/>
  <cp:version/>
  <cp:contentType/>
  <cp:contentStatus/>
  <cp:revision>65</cp:revision>
</cp:coreProperties>
</file>